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3930cbef9c4f743/Desktop/Revised WS SL SPOT INSPN/revised WS SL STATEMENT/"/>
    </mc:Choice>
  </mc:AlternateContent>
  <xr:revisionPtr revIDLastSave="43" documentId="11_7BA88D1F70F4E346255E92410E788654BE2C9007" xr6:coauthVersionLast="47" xr6:coauthVersionMax="47" xr10:uidLastSave="{B5D25F3E-96C3-4DF1-A9E6-BC11C50513D8}"/>
  <bookViews>
    <workbookView xWindow="-120" yWindow="-120" windowWidth="29040" windowHeight="15720" tabRatio="844" xr2:uid="{00000000-000D-0000-FFFF-FFFF00000000}"/>
  </bookViews>
  <sheets>
    <sheet name="ನಮೂನೆ-1CNG" sheetId="23" r:id="rId1"/>
    <sheet name="ನಮೂನೆ - 2 CNG" sheetId="24" r:id="rId2"/>
    <sheet name="ನಮೂನೆ - 3 CNG" sheetId="27" r:id="rId3"/>
    <sheet name="ನಮೂನೆ -4 CNG" sheetId="5" r:id="rId4"/>
    <sheet name="ಘೋಷ್ವಾರೆ." sheetId="3" r:id="rId5"/>
    <sheet name="Un Authorized Water Supply" sheetId="14" r:id="rId6"/>
    <sheet name="Un Authorized STREET LIGHT" sheetId="25" r:id="rId7"/>
    <sheet name="ಮರು ಹೊಂದಾಣಿಕೆ" sheetId="6" state="hidden" r:id="rId8"/>
    <sheet name="SD WW total" sheetId="11" state="hidden" r:id="rId9"/>
    <sheet name="SD street light Total" sheetId="12" state="hidden" r:id="rId10"/>
    <sheet name="Sheet1 (2)" sheetId="17" state="hidden" r:id="rId11"/>
  </sheets>
  <externalReferences>
    <externalReference r:id="rId12"/>
  </externalReferences>
  <definedNames>
    <definedName name="_xlnm._FilterDatabase" localSheetId="9" hidden="1">'SD street light Total'!$W$1:$W$455</definedName>
    <definedName name="_xlnm._FilterDatabase" localSheetId="8" hidden="1">'SD WW total'!$A$6:$U$493</definedName>
    <definedName name="_xlnm._FilterDatabase" localSheetId="6" hidden="1">'Un Authorized STREET LIGHT'!$A$6:$P$31</definedName>
    <definedName name="_xlnm._FilterDatabase" localSheetId="5" hidden="1">'Un Authorized Water Supply'!$A$6:$O$9</definedName>
    <definedName name="_xlnm._FilterDatabase" localSheetId="4" hidden="1">ಘೋಷ್ವಾರೆ.!$A$1:$A$72</definedName>
    <definedName name="_xlnm._FilterDatabase" localSheetId="1" hidden="1">'ನಮೂನೆ - 2 CNG'!$7:$33</definedName>
    <definedName name="_xlnm._FilterDatabase" localSheetId="2" hidden="1">'ನಮೂನೆ - 3 CNG'!#REF!</definedName>
    <definedName name="_xlnm._FilterDatabase" localSheetId="0" hidden="1">'ನಮೂನೆ-1CNG'!$P$1:$P$36</definedName>
    <definedName name="_xlnm.Print_Area" localSheetId="5">'Un Authorized Water Supply'!$A$1:$O$8</definedName>
    <definedName name="_xlnm.Print_Area" localSheetId="4">ಘೋಷ್ವಾರೆ.!$A$1:$P$107</definedName>
    <definedName name="_xlnm.Print_Area" localSheetId="1">'ನಮೂನೆ - 2 CNG'!$A$1:$S$37</definedName>
    <definedName name="_xlnm.Print_Area" localSheetId="2">'ನಮೂನೆ - 3 CNG'!#REF!</definedName>
    <definedName name="_xlnm.Print_Area" localSheetId="0">'ನಮೂನೆ-1CNG'!$A$1:$T$36</definedName>
    <definedName name="_xlnm.Print_Titles" localSheetId="5">'Un Authorized Water Supply'!$1:$6</definedName>
  </definedNames>
  <calcPr calcId="191029"/>
</workbook>
</file>

<file path=xl/calcChain.xml><?xml version="1.0" encoding="utf-8"?>
<calcChain xmlns="http://schemas.openxmlformats.org/spreadsheetml/2006/main">
  <c r="K8" i="23" l="1"/>
  <c r="K21" i="23"/>
  <c r="E32" i="25"/>
  <c r="O10" i="27" l="1"/>
  <c r="Q31" i="23" l="1"/>
  <c r="E6" i="5" l="1"/>
  <c r="F6" i="5"/>
  <c r="G6" i="5"/>
  <c r="H6" i="5"/>
  <c r="I6" i="5"/>
  <c r="J6" i="5"/>
  <c r="K6" i="5"/>
  <c r="L6" i="5"/>
  <c r="M6" i="5"/>
  <c r="N6" i="5"/>
  <c r="P6" i="5"/>
  <c r="E7" i="5"/>
  <c r="F7" i="5"/>
  <c r="G7" i="5"/>
  <c r="H7" i="5"/>
  <c r="I7" i="5"/>
  <c r="J7" i="5"/>
  <c r="K7" i="5"/>
  <c r="L7" i="5"/>
  <c r="M7" i="5"/>
  <c r="N7" i="5"/>
  <c r="P7" i="5"/>
  <c r="E8" i="5"/>
  <c r="F8" i="5"/>
  <c r="G8" i="5"/>
  <c r="H8" i="5"/>
  <c r="I8" i="5"/>
  <c r="J8" i="5"/>
  <c r="K8" i="5"/>
  <c r="L8" i="5"/>
  <c r="M8" i="5"/>
  <c r="N8" i="5"/>
  <c r="P8" i="5"/>
  <c r="D7" i="5"/>
  <c r="D8" i="5"/>
  <c r="D6" i="5"/>
  <c r="B6" i="5"/>
  <c r="L32" i="25"/>
  <c r="K32" i="25"/>
  <c r="J32" i="25"/>
  <c r="I32" i="25"/>
  <c r="H32" i="25"/>
  <c r="G32" i="25"/>
  <c r="F32" i="25"/>
  <c r="O31" i="25"/>
  <c r="P31" i="25" s="1"/>
  <c r="M30" i="25"/>
  <c r="O30" i="25" s="1"/>
  <c r="P30" i="25" s="1"/>
  <c r="M29" i="25"/>
  <c r="O29" i="25" s="1"/>
  <c r="P29" i="25" s="1"/>
  <c r="M28" i="25"/>
  <c r="O28" i="25" s="1"/>
  <c r="P28" i="25" s="1"/>
  <c r="M27" i="25"/>
  <c r="O27" i="25" s="1"/>
  <c r="P27" i="25" s="1"/>
  <c r="M26" i="25"/>
  <c r="O26" i="25" s="1"/>
  <c r="P26" i="25" s="1"/>
  <c r="M25" i="25"/>
  <c r="O25" i="25" s="1"/>
  <c r="P25" i="25" s="1"/>
  <c r="M24" i="25"/>
  <c r="O24" i="25" s="1"/>
  <c r="P24" i="25" s="1"/>
  <c r="M23" i="25"/>
  <c r="O23" i="25" s="1"/>
  <c r="P23" i="25" s="1"/>
  <c r="M22" i="25"/>
  <c r="O22" i="25" s="1"/>
  <c r="P22" i="25" s="1"/>
  <c r="M21" i="25"/>
  <c r="O21" i="25" s="1"/>
  <c r="P21" i="25" s="1"/>
  <c r="M20" i="25"/>
  <c r="O20" i="25" s="1"/>
  <c r="P20" i="25" s="1"/>
  <c r="M19" i="25"/>
  <c r="O19" i="25" s="1"/>
  <c r="P19" i="25" s="1"/>
  <c r="M18" i="25"/>
  <c r="O18" i="25" s="1"/>
  <c r="P18" i="25" s="1"/>
  <c r="M17" i="25"/>
  <c r="O17" i="25" s="1"/>
  <c r="P17" i="25" s="1"/>
  <c r="M16" i="25"/>
  <c r="O16" i="25" s="1"/>
  <c r="P16" i="25" s="1"/>
  <c r="M15" i="25"/>
  <c r="O15" i="25" s="1"/>
  <c r="P15" i="25" s="1"/>
  <c r="M14" i="25"/>
  <c r="O14" i="25" s="1"/>
  <c r="P14" i="25" s="1"/>
  <c r="M13" i="25"/>
  <c r="O13" i="25" s="1"/>
  <c r="P13" i="25" s="1"/>
  <c r="M12" i="25"/>
  <c r="O12" i="25" s="1"/>
  <c r="P12" i="25" s="1"/>
  <c r="M11" i="25"/>
  <c r="O11" i="25" s="1"/>
  <c r="P11" i="25" s="1"/>
  <c r="M10" i="25"/>
  <c r="O10" i="25" s="1"/>
  <c r="P10" i="25" s="1"/>
  <c r="M9" i="25"/>
  <c r="O9" i="25" s="1"/>
  <c r="P9" i="25" s="1"/>
  <c r="M8" i="25"/>
  <c r="O8" i="25" s="1"/>
  <c r="P8" i="25" s="1"/>
  <c r="M7" i="25"/>
  <c r="O7" i="25" s="1"/>
  <c r="P7" i="25" s="1"/>
  <c r="R32" i="24"/>
  <c r="N32" i="24"/>
  <c r="L32" i="24"/>
  <c r="F32" i="24"/>
  <c r="C32" i="24"/>
  <c r="A32" i="24"/>
  <c r="M31" i="24"/>
  <c r="S31" i="24" s="1"/>
  <c r="M30" i="24"/>
  <c r="S30" i="24" s="1"/>
  <c r="M29" i="24"/>
  <c r="S29" i="24" s="1"/>
  <c r="M28" i="24"/>
  <c r="S28" i="24" s="1"/>
  <c r="M27" i="24"/>
  <c r="S27" i="24" s="1"/>
  <c r="M26" i="24"/>
  <c r="S26" i="24" s="1"/>
  <c r="M25" i="24"/>
  <c r="S25" i="24" s="1"/>
  <c r="M24" i="24"/>
  <c r="S24" i="24" s="1"/>
  <c r="M23" i="24"/>
  <c r="S23" i="24" s="1"/>
  <c r="M22" i="24"/>
  <c r="S22" i="24" s="1"/>
  <c r="M21" i="24"/>
  <c r="S21" i="24" s="1"/>
  <c r="M20" i="24"/>
  <c r="S20" i="24" s="1"/>
  <c r="M19" i="24"/>
  <c r="S19" i="24" s="1"/>
  <c r="M18" i="24"/>
  <c r="S18" i="24" s="1"/>
  <c r="M17" i="24"/>
  <c r="S17" i="24" s="1"/>
  <c r="M16" i="24"/>
  <c r="S16" i="24" s="1"/>
  <c r="M15" i="24"/>
  <c r="S15" i="24" s="1"/>
  <c r="M14" i="24"/>
  <c r="S14" i="24" s="1"/>
  <c r="M13" i="24"/>
  <c r="S13" i="24" s="1"/>
  <c r="M12" i="24"/>
  <c r="S12" i="24" s="1"/>
  <c r="M11" i="24"/>
  <c r="S11" i="24" s="1"/>
  <c r="M10" i="24"/>
  <c r="S10" i="24" s="1"/>
  <c r="M9" i="24"/>
  <c r="S9" i="24" s="1"/>
  <c r="M8" i="24"/>
  <c r="S8" i="24" s="1"/>
  <c r="P9" i="5" l="1"/>
  <c r="M9" i="5"/>
  <c r="D9" i="5"/>
  <c r="N9" i="5"/>
  <c r="L9" i="5"/>
  <c r="K9" i="5"/>
  <c r="J9" i="5"/>
  <c r="I9" i="5"/>
  <c r="H9" i="5"/>
  <c r="G9" i="5"/>
  <c r="F9" i="5"/>
  <c r="E9" i="5"/>
  <c r="O32" i="25"/>
  <c r="P32" i="25"/>
  <c r="M32" i="25"/>
  <c r="S32" i="24"/>
  <c r="M32" i="24"/>
  <c r="O79" i="3" l="1"/>
  <c r="O7" i="5" s="1"/>
  <c r="O80" i="3"/>
  <c r="O8" i="5" s="1"/>
  <c r="O43" i="3"/>
  <c r="O44" i="3"/>
  <c r="O8" i="3"/>
  <c r="O7" i="3"/>
  <c r="O78" i="3"/>
  <c r="O6" i="5" s="1"/>
  <c r="O42" i="3"/>
  <c r="E75" i="3"/>
  <c r="N81" i="3"/>
  <c r="M81" i="3"/>
  <c r="L81" i="3"/>
  <c r="K81" i="3"/>
  <c r="J81" i="3"/>
  <c r="I81" i="3"/>
  <c r="H81" i="3"/>
  <c r="G81" i="3"/>
  <c r="F81" i="3"/>
  <c r="E81" i="3"/>
  <c r="P81" i="3"/>
  <c r="D81" i="3"/>
  <c r="D42" i="3"/>
  <c r="E39" i="3"/>
  <c r="D6" i="3"/>
  <c r="E3" i="3"/>
  <c r="N45" i="3"/>
  <c r="M45" i="3"/>
  <c r="L45" i="3"/>
  <c r="K45" i="3"/>
  <c r="J45" i="3"/>
  <c r="I45" i="3"/>
  <c r="H45" i="3"/>
  <c r="G45" i="3"/>
  <c r="F45" i="3"/>
  <c r="E45" i="3"/>
  <c r="E9" i="3"/>
  <c r="F9" i="3"/>
  <c r="G9" i="3"/>
  <c r="H9" i="3"/>
  <c r="I9" i="3"/>
  <c r="J9" i="3"/>
  <c r="K9" i="3"/>
  <c r="L9" i="3"/>
  <c r="M9" i="3"/>
  <c r="N9" i="3"/>
  <c r="M31" i="23"/>
  <c r="D31" i="23"/>
  <c r="A31" i="23"/>
  <c r="J31" i="23"/>
  <c r="O9" i="5" l="1"/>
  <c r="O81" i="3"/>
  <c r="D45" i="3"/>
  <c r="O45" i="3"/>
  <c r="P6" i="3"/>
  <c r="D9" i="3"/>
  <c r="V30" i="23"/>
  <c r="K30" i="23"/>
  <c r="L30" i="23" s="1"/>
  <c r="R30" i="23" s="1"/>
  <c r="V29" i="23"/>
  <c r="K29" i="23"/>
  <c r="L29" i="23" s="1"/>
  <c r="R29" i="23" s="1"/>
  <c r="V28" i="23"/>
  <c r="K28" i="23"/>
  <c r="L28" i="23" s="1"/>
  <c r="R28" i="23" s="1"/>
  <c r="V27" i="23"/>
  <c r="K27" i="23"/>
  <c r="L27" i="23" s="1"/>
  <c r="R27" i="23" s="1"/>
  <c r="V26" i="23"/>
  <c r="K26" i="23"/>
  <c r="L26" i="23" s="1"/>
  <c r="R26" i="23" s="1"/>
  <c r="V25" i="23"/>
  <c r="K25" i="23"/>
  <c r="L25" i="23" s="1"/>
  <c r="R25" i="23" s="1"/>
  <c r="V24" i="23"/>
  <c r="K24" i="23"/>
  <c r="V23" i="23"/>
  <c r="K23" i="23"/>
  <c r="L23" i="23" s="1"/>
  <c r="R23" i="23" s="1"/>
  <c r="V22" i="23"/>
  <c r="K22" i="23"/>
  <c r="L22" i="23" s="1"/>
  <c r="R22" i="23" s="1"/>
  <c r="V21" i="23"/>
  <c r="L21" i="23"/>
  <c r="R21" i="23" s="1"/>
  <c r="V20" i="23"/>
  <c r="K20" i="23"/>
  <c r="L20" i="23" s="1"/>
  <c r="R20" i="23" s="1"/>
  <c r="V19" i="23"/>
  <c r="K19" i="23"/>
  <c r="L19" i="23" s="1"/>
  <c r="R19" i="23" s="1"/>
  <c r="V18" i="23"/>
  <c r="R18" i="23"/>
  <c r="V17" i="23"/>
  <c r="R17" i="23"/>
  <c r="V16" i="23"/>
  <c r="K16" i="23"/>
  <c r="L16" i="23" s="1"/>
  <c r="R16" i="23" s="1"/>
  <c r="V15" i="23"/>
  <c r="K15" i="23"/>
  <c r="L15" i="23" s="1"/>
  <c r="R15" i="23" s="1"/>
  <c r="V14" i="23"/>
  <c r="R14" i="23"/>
  <c r="V13" i="23"/>
  <c r="K13" i="23"/>
  <c r="L13" i="23" s="1"/>
  <c r="R13" i="23" s="1"/>
  <c r="V12" i="23"/>
  <c r="K12" i="23"/>
  <c r="L12" i="23" s="1"/>
  <c r="R12" i="23" s="1"/>
  <c r="V11" i="23"/>
  <c r="K11" i="23"/>
  <c r="L11" i="23" s="1"/>
  <c r="R11" i="23" s="1"/>
  <c r="V10" i="23"/>
  <c r="K10" i="23"/>
  <c r="L10" i="23" s="1"/>
  <c r="R10" i="23" s="1"/>
  <c r="V9" i="23"/>
  <c r="K9" i="23"/>
  <c r="L9" i="23" s="1"/>
  <c r="R9" i="23" s="1"/>
  <c r="V8" i="23"/>
  <c r="V5" i="23"/>
  <c r="P9" i="3" l="1"/>
  <c r="L24" i="23"/>
  <c r="K31" i="23"/>
  <c r="L8" i="23"/>
  <c r="R8" i="23" s="1"/>
  <c r="P42" i="3"/>
  <c r="P45" i="3" l="1"/>
  <c r="L31" i="23"/>
  <c r="R24" i="23"/>
  <c r="R31" i="23" l="1"/>
  <c r="M9" i="14"/>
  <c r="K9" i="14"/>
  <c r="L9" i="14" s="1"/>
  <c r="N9" i="14" l="1"/>
  <c r="O6" i="3"/>
  <c r="O9" i="3" l="1"/>
  <c r="W8" i="12" l="1"/>
  <c r="W7" i="12"/>
  <c r="W10" i="12"/>
  <c r="W11" i="12"/>
  <c r="W12" i="12"/>
  <c r="W13" i="12"/>
  <c r="W14" i="12"/>
  <c r="W15" i="12"/>
  <c r="W16" i="12"/>
  <c r="W18" i="12"/>
  <c r="W19" i="12"/>
  <c r="W20" i="12"/>
  <c r="W21" i="12"/>
  <c r="W22" i="12"/>
  <c r="W23" i="12"/>
  <c r="W24" i="12"/>
  <c r="W25" i="12"/>
  <c r="W26" i="12"/>
  <c r="W30" i="12"/>
  <c r="W31" i="12"/>
  <c r="W32" i="12"/>
  <c r="W33" i="12"/>
  <c r="W34" i="12"/>
  <c r="W35" i="12"/>
  <c r="W36" i="12"/>
  <c r="W37" i="12"/>
  <c r="W38" i="12"/>
  <c r="W40" i="12"/>
  <c r="W41" i="12"/>
  <c r="W42" i="12"/>
  <c r="W43" i="12"/>
  <c r="W44" i="12"/>
  <c r="W46" i="12"/>
  <c r="W47" i="12"/>
  <c r="W48" i="12"/>
  <c r="W49" i="12"/>
  <c r="W50" i="12"/>
  <c r="W51" i="12"/>
  <c r="W52" i="12"/>
  <c r="W53" i="12"/>
  <c r="W54" i="12"/>
  <c r="W55" i="12"/>
  <c r="W57" i="12"/>
  <c r="W58" i="12"/>
  <c r="W59" i="12"/>
  <c r="W61" i="12"/>
  <c r="W62" i="12"/>
  <c r="W63" i="12"/>
  <c r="W64" i="12"/>
  <c r="W65" i="12"/>
  <c r="W66" i="12"/>
  <c r="W67" i="12"/>
  <c r="W68" i="12"/>
  <c r="W69" i="12"/>
  <c r="W70" i="12"/>
  <c r="W71" i="12"/>
  <c r="W72" i="12"/>
  <c r="W74" i="12"/>
  <c r="W75" i="12"/>
  <c r="W76" i="12"/>
  <c r="W78" i="12"/>
  <c r="W79" i="12"/>
  <c r="W80" i="12"/>
  <c r="W81" i="12"/>
  <c r="W82" i="12"/>
  <c r="W83" i="12"/>
  <c r="W84" i="12"/>
  <c r="W85" i="12"/>
  <c r="W86" i="12"/>
  <c r="W87" i="12"/>
  <c r="W88" i="12"/>
  <c r="W89" i="12"/>
  <c r="W90" i="12"/>
  <c r="W91" i="12"/>
  <c r="W92" i="12"/>
  <c r="W93" i="12"/>
  <c r="W94" i="12"/>
  <c r="W95" i="12"/>
  <c r="W96" i="12"/>
  <c r="W97" i="12"/>
  <c r="W98" i="12"/>
  <c r="W99" i="12"/>
  <c r="W100" i="12"/>
  <c r="W101" i="12"/>
  <c r="W102" i="12"/>
  <c r="W103" i="12"/>
  <c r="W104" i="12"/>
  <c r="W105" i="12"/>
  <c r="W106" i="12"/>
  <c r="W109" i="12"/>
  <c r="W110" i="12"/>
  <c r="W112" i="12"/>
  <c r="W113" i="12"/>
  <c r="W116" i="12"/>
  <c r="W119" i="12"/>
  <c r="W120" i="12"/>
  <c r="W121" i="12"/>
  <c r="W122" i="12"/>
  <c r="W123" i="12"/>
  <c r="W124" i="12"/>
  <c r="W125" i="12"/>
  <c r="W126" i="12"/>
  <c r="W127" i="12"/>
  <c r="W128" i="12"/>
  <c r="W129" i="12"/>
  <c r="W130" i="12"/>
  <c r="W134" i="12"/>
  <c r="W135" i="12"/>
  <c r="W138" i="12"/>
  <c r="W139" i="12"/>
  <c r="W141" i="12"/>
  <c r="W142" i="12"/>
  <c r="W143" i="12"/>
  <c r="W144" i="12"/>
  <c r="W145" i="12"/>
  <c r="W146" i="12"/>
  <c r="W147" i="12"/>
  <c r="W148" i="12"/>
  <c r="W149" i="12"/>
  <c r="W150" i="12"/>
  <c r="W151" i="12"/>
  <c r="W152" i="12"/>
  <c r="W153" i="12"/>
  <c r="W154" i="12"/>
  <c r="W155" i="12"/>
  <c r="W156" i="12"/>
  <c r="W158" i="12"/>
  <c r="W159" i="12"/>
  <c r="W160" i="12"/>
  <c r="W161" i="12"/>
  <c r="W162" i="12"/>
  <c r="W163" i="12"/>
  <c r="W164" i="12"/>
  <c r="W165" i="12"/>
  <c r="W166" i="12"/>
  <c r="W167" i="12"/>
  <c r="W169" i="12"/>
  <c r="W172" i="12"/>
  <c r="W174" i="12"/>
  <c r="W175" i="12"/>
  <c r="W177" i="12"/>
  <c r="W180" i="12"/>
  <c r="W181" i="12"/>
  <c r="W182" i="12"/>
  <c r="W183" i="12"/>
  <c r="W184" i="12"/>
  <c r="W185" i="12"/>
  <c r="W186" i="12"/>
  <c r="W187" i="12"/>
  <c r="W188" i="12"/>
  <c r="W190" i="12"/>
  <c r="W191" i="12"/>
  <c r="W192" i="12"/>
  <c r="W193" i="12"/>
  <c r="W194" i="12"/>
  <c r="W195" i="12"/>
  <c r="W196" i="12"/>
  <c r="W197" i="12"/>
  <c r="W198" i="12"/>
  <c r="W202" i="12"/>
  <c r="W203" i="12"/>
  <c r="W204" i="12"/>
  <c r="W205" i="12"/>
  <c r="W206" i="12"/>
  <c r="W207" i="12"/>
  <c r="W208" i="12"/>
  <c r="W209" i="12"/>
  <c r="W210" i="12"/>
  <c r="W211" i="12"/>
  <c r="W213" i="12"/>
  <c r="W214" i="12"/>
  <c r="W215" i="12"/>
  <c r="W216" i="12"/>
  <c r="W217" i="12"/>
  <c r="W218" i="12"/>
  <c r="W220" i="12"/>
  <c r="W221" i="12"/>
  <c r="W222" i="12"/>
  <c r="W223" i="12"/>
  <c r="W224" i="12"/>
  <c r="W225" i="12"/>
  <c r="W226" i="12"/>
  <c r="W227" i="12"/>
  <c r="W228" i="12"/>
  <c r="W229" i="12"/>
  <c r="W230" i="12"/>
  <c r="W231" i="12"/>
  <c r="W232" i="12"/>
  <c r="W235" i="12"/>
  <c r="W236" i="12"/>
  <c r="W237" i="12"/>
  <c r="W238" i="12"/>
  <c r="W239" i="12"/>
  <c r="W240" i="12"/>
  <c r="W241" i="12"/>
  <c r="W243" i="12"/>
  <c r="W244" i="12"/>
  <c r="W245" i="12"/>
  <c r="W246" i="12"/>
  <c r="W247" i="12"/>
  <c r="W248" i="12"/>
  <c r="W249" i="12"/>
  <c r="W250" i="12"/>
  <c r="W251" i="12"/>
  <c r="W252" i="12"/>
  <c r="W253" i="12"/>
  <c r="W254" i="12"/>
  <c r="W255" i="12"/>
  <c r="W256" i="12"/>
  <c r="W257" i="12"/>
  <c r="W258" i="12"/>
  <c r="W260" i="12"/>
  <c r="W261" i="12"/>
  <c r="W263" i="12"/>
  <c r="W264" i="12"/>
  <c r="W265" i="12"/>
  <c r="W266" i="12"/>
  <c r="W267" i="12"/>
  <c r="W268" i="12"/>
  <c r="W269" i="12"/>
  <c r="W270" i="12"/>
  <c r="W271" i="12"/>
  <c r="W272" i="12"/>
  <c r="W273" i="12"/>
  <c r="W274" i="12"/>
  <c r="W275" i="12"/>
  <c r="W277" i="12"/>
  <c r="W278" i="12"/>
  <c r="W279" i="12"/>
  <c r="W280" i="12"/>
  <c r="W281" i="12"/>
  <c r="W282" i="12"/>
  <c r="W283" i="12"/>
  <c r="W284" i="12"/>
  <c r="W285" i="12"/>
  <c r="W286" i="12"/>
  <c r="W287" i="12"/>
  <c r="W288" i="12"/>
  <c r="W289" i="12"/>
  <c r="W290" i="12"/>
  <c r="W291" i="12"/>
  <c r="W292" i="12"/>
  <c r="W293" i="12"/>
  <c r="W294" i="12"/>
  <c r="W295" i="12"/>
  <c r="W296" i="12"/>
  <c r="W297" i="12"/>
  <c r="W298" i="12"/>
  <c r="W299" i="12"/>
  <c r="W300" i="12"/>
  <c r="W303" i="12"/>
  <c r="W304" i="12"/>
  <c r="W305" i="12"/>
  <c r="W306" i="12"/>
  <c r="W307" i="12"/>
  <c r="W310" i="12"/>
  <c r="W312" i="12"/>
  <c r="W313" i="12"/>
  <c r="W314" i="12"/>
  <c r="W315" i="12"/>
  <c r="W316" i="12"/>
  <c r="W317" i="12"/>
  <c r="W318" i="12"/>
  <c r="W319" i="12"/>
  <c r="W320" i="12"/>
  <c r="W321" i="12"/>
  <c r="W322" i="12"/>
  <c r="W323" i="12"/>
  <c r="W324" i="12"/>
  <c r="W325" i="12"/>
  <c r="W326" i="12"/>
  <c r="W327" i="12"/>
  <c r="W328" i="12"/>
  <c r="W329" i="12"/>
  <c r="W330" i="12"/>
  <c r="W331" i="12"/>
  <c r="W332" i="12"/>
  <c r="W333" i="12"/>
  <c r="W334" i="12"/>
  <c r="W335" i="12"/>
  <c r="W336" i="12"/>
  <c r="W337" i="12"/>
  <c r="W338" i="12"/>
  <c r="W339" i="12"/>
  <c r="W340" i="12"/>
  <c r="W341" i="12"/>
  <c r="W342" i="12"/>
  <c r="W343" i="12"/>
  <c r="W344" i="12"/>
  <c r="W345" i="12"/>
  <c r="W346" i="12"/>
  <c r="W347" i="12"/>
  <c r="W348" i="12"/>
  <c r="W349" i="12"/>
  <c r="W350" i="12"/>
  <c r="W351" i="12"/>
  <c r="W352" i="12"/>
  <c r="W353" i="12"/>
  <c r="W354" i="12"/>
  <c r="W355" i="12"/>
  <c r="W356" i="12"/>
  <c r="W357" i="12"/>
  <c r="W358" i="12"/>
  <c r="W359" i="12"/>
  <c r="W360" i="12"/>
  <c r="W361" i="12"/>
  <c r="W362" i="12"/>
  <c r="W363" i="12"/>
  <c r="W364" i="12"/>
  <c r="W365" i="12"/>
  <c r="W366" i="12"/>
  <c r="W367" i="12"/>
  <c r="W368" i="12"/>
  <c r="W369" i="12"/>
  <c r="W370" i="12"/>
  <c r="W371" i="12"/>
  <c r="W372" i="12"/>
  <c r="W373" i="12"/>
  <c r="W374" i="12"/>
  <c r="W375" i="12"/>
  <c r="W376" i="12"/>
  <c r="W377" i="12"/>
  <c r="W378" i="12"/>
  <c r="W379" i="12"/>
  <c r="W380" i="12"/>
  <c r="W381" i="12"/>
  <c r="W382" i="12"/>
  <c r="W383" i="12"/>
  <c r="W384" i="12"/>
  <c r="W385" i="12"/>
  <c r="W386" i="12"/>
  <c r="W387" i="12"/>
  <c r="W388" i="12"/>
  <c r="W389" i="12"/>
  <c r="W390" i="12"/>
  <c r="W391" i="12"/>
  <c r="W392" i="12"/>
  <c r="W393" i="12"/>
  <c r="W394" i="12"/>
  <c r="W395" i="12"/>
  <c r="W396" i="12"/>
  <c r="W397" i="12"/>
  <c r="W398" i="12"/>
  <c r="W399" i="12"/>
  <c r="W401" i="12"/>
  <c r="W404" i="12"/>
  <c r="W405" i="12"/>
  <c r="W406" i="12"/>
  <c r="W407" i="12"/>
  <c r="W408" i="12"/>
  <c r="W409" i="12"/>
  <c r="W410" i="12"/>
  <c r="W411" i="12"/>
  <c r="W412" i="12"/>
  <c r="W413" i="12"/>
  <c r="W414" i="12"/>
  <c r="W415" i="12"/>
  <c r="W416" i="12"/>
  <c r="W417" i="12"/>
  <c r="W418" i="12"/>
  <c r="W419" i="12"/>
  <c r="W421" i="12"/>
  <c r="W422" i="12"/>
  <c r="W423" i="12"/>
  <c r="W425" i="12"/>
  <c r="W426" i="12"/>
  <c r="W427" i="12"/>
  <c r="W428" i="12"/>
  <c r="W429" i="12"/>
  <c r="W430" i="12"/>
  <c r="W431" i="12"/>
  <c r="W432" i="12"/>
  <c r="W433" i="12"/>
  <c r="W434" i="12"/>
  <c r="W435" i="12"/>
  <c r="W436" i="12"/>
  <c r="W437" i="12"/>
  <c r="W438" i="12"/>
  <c r="W439" i="12"/>
  <c r="W440" i="12"/>
  <c r="W441" i="12"/>
  <c r="W442" i="12"/>
  <c r="W443" i="12"/>
  <c r="W444" i="12"/>
  <c r="W445" i="12"/>
  <c r="W446" i="12"/>
  <c r="W447" i="12"/>
  <c r="W448" i="12"/>
  <c r="W449" i="12"/>
  <c r="W450" i="12"/>
  <c r="W451" i="12"/>
  <c r="W452" i="12"/>
  <c r="W453" i="12"/>
  <c r="W454" i="12"/>
  <c r="V8" i="11"/>
  <c r="V9" i="11"/>
  <c r="V10" i="11"/>
  <c r="V11" i="11"/>
  <c r="V12" i="11"/>
  <c r="V13" i="11"/>
  <c r="V14" i="11"/>
  <c r="V15" i="11"/>
  <c r="V16" i="11"/>
  <c r="V17" i="11"/>
  <c r="V18" i="11"/>
  <c r="V19" i="11"/>
  <c r="V20" i="11"/>
  <c r="V21" i="11"/>
  <c r="V22" i="11"/>
  <c r="V23" i="11"/>
  <c r="V24" i="11"/>
  <c r="V25" i="11"/>
  <c r="V26" i="11"/>
  <c r="V27" i="11"/>
  <c r="V28" i="11"/>
  <c r="V29" i="11"/>
  <c r="V30" i="11"/>
  <c r="V31" i="11"/>
  <c r="V32" i="11"/>
  <c r="V33" i="11"/>
  <c r="V34" i="11"/>
  <c r="V35" i="11"/>
  <c r="V36" i="11"/>
  <c r="V37" i="11"/>
  <c r="V38" i="11"/>
  <c r="V39" i="11"/>
  <c r="V40" i="11"/>
  <c r="V41" i="11"/>
  <c r="V42" i="11"/>
  <c r="V43" i="11"/>
  <c r="V44" i="11"/>
  <c r="V45" i="11"/>
  <c r="V46" i="11"/>
  <c r="V47" i="11"/>
  <c r="V48" i="11"/>
  <c r="V49" i="11"/>
  <c r="V50" i="11"/>
  <c r="V51" i="11"/>
  <c r="V52" i="11"/>
  <c r="V53" i="11"/>
  <c r="V54" i="11"/>
  <c r="V55" i="11"/>
  <c r="V56" i="11"/>
  <c r="V57" i="11"/>
  <c r="V58" i="11"/>
  <c r="V59" i="11"/>
  <c r="V60" i="11"/>
  <c r="V61" i="11"/>
  <c r="V62" i="11"/>
  <c r="V63" i="11"/>
  <c r="V64" i="11"/>
  <c r="V65" i="11"/>
  <c r="V66" i="11"/>
  <c r="V67" i="11"/>
  <c r="V68" i="11"/>
  <c r="V69" i="11"/>
  <c r="V70" i="11"/>
  <c r="V71" i="11"/>
  <c r="V72" i="11"/>
  <c r="V73" i="11"/>
  <c r="V74" i="11"/>
  <c r="V75" i="11"/>
  <c r="V76" i="11"/>
  <c r="V77" i="11"/>
  <c r="V78" i="11"/>
  <c r="V79" i="11"/>
  <c r="V80" i="11"/>
  <c r="V81" i="11"/>
  <c r="V82" i="11"/>
  <c r="V83" i="11"/>
  <c r="V84" i="11"/>
  <c r="V85" i="11"/>
  <c r="V86" i="11"/>
  <c r="V87" i="11"/>
  <c r="V88" i="11"/>
  <c r="V89" i="11"/>
  <c r="V90" i="11"/>
  <c r="V91" i="11"/>
  <c r="V92" i="11"/>
  <c r="V93" i="11"/>
  <c r="V94" i="11"/>
  <c r="V95" i="11"/>
  <c r="V96" i="11"/>
  <c r="V97" i="11"/>
  <c r="V98" i="11"/>
  <c r="V99" i="11"/>
  <c r="V100" i="11"/>
  <c r="V101" i="11"/>
  <c r="V102" i="11"/>
  <c r="V103" i="11"/>
  <c r="V104" i="11"/>
  <c r="V105" i="11"/>
  <c r="V106" i="11"/>
  <c r="V107" i="11"/>
  <c r="V108" i="11"/>
  <c r="V109" i="11"/>
  <c r="V110" i="11"/>
  <c r="V111" i="11"/>
  <c r="V112" i="11"/>
  <c r="V113" i="11"/>
  <c r="V114" i="11"/>
  <c r="V115" i="11"/>
  <c r="V116" i="11"/>
  <c r="V117" i="11"/>
  <c r="V118" i="11"/>
  <c r="V119" i="11"/>
  <c r="V120" i="11"/>
  <c r="V121" i="11"/>
  <c r="V122" i="11"/>
  <c r="V123" i="11"/>
  <c r="V124" i="11"/>
  <c r="V125" i="11"/>
  <c r="V126" i="11"/>
  <c r="V127" i="11"/>
  <c r="V128" i="11"/>
  <c r="V129" i="11"/>
  <c r="V130" i="11"/>
  <c r="V131" i="11"/>
  <c r="V132" i="11"/>
  <c r="V133" i="11"/>
  <c r="V134" i="11"/>
  <c r="V135" i="11"/>
  <c r="V136" i="11"/>
  <c r="V137" i="11"/>
  <c r="V138" i="11"/>
  <c r="V139" i="11"/>
  <c r="V140" i="11"/>
  <c r="V141" i="11"/>
  <c r="V142" i="11"/>
  <c r="V143" i="11"/>
  <c r="V144" i="11"/>
  <c r="V145" i="11"/>
  <c r="V146" i="11"/>
  <c r="V147" i="11"/>
  <c r="V148" i="11"/>
  <c r="V149" i="11"/>
  <c r="V150" i="11"/>
  <c r="V151" i="11"/>
  <c r="V152" i="11"/>
  <c r="V153" i="11"/>
  <c r="V154" i="11"/>
  <c r="V155" i="11"/>
  <c r="V156" i="11"/>
  <c r="V157" i="11"/>
  <c r="V158" i="11"/>
  <c r="V159" i="11"/>
  <c r="V160" i="11"/>
  <c r="V161" i="11"/>
  <c r="V162" i="11"/>
  <c r="V163" i="11"/>
  <c r="V164" i="11"/>
  <c r="V165" i="11"/>
  <c r="V166" i="11"/>
  <c r="V167" i="11"/>
  <c r="V168" i="11"/>
  <c r="V169" i="11"/>
  <c r="V170" i="11"/>
  <c r="V171" i="11"/>
  <c r="V172" i="11"/>
  <c r="V173" i="11"/>
  <c r="V174" i="11"/>
  <c r="V175" i="11"/>
  <c r="V176" i="11"/>
  <c r="V177" i="11"/>
  <c r="V178" i="11"/>
  <c r="V179" i="11"/>
  <c r="V180" i="11"/>
  <c r="V181" i="11"/>
  <c r="V182" i="11"/>
  <c r="V183" i="11"/>
  <c r="V184" i="11"/>
  <c r="V185" i="11"/>
  <c r="V186" i="11"/>
  <c r="V187" i="11"/>
  <c r="V188" i="11"/>
  <c r="V189" i="11"/>
  <c r="V190" i="11"/>
  <c r="V191" i="11"/>
  <c r="V192" i="11"/>
  <c r="V193" i="11"/>
  <c r="V194" i="11"/>
  <c r="V195" i="11"/>
  <c r="V196" i="11"/>
  <c r="V197" i="11"/>
  <c r="V198" i="11"/>
  <c r="V199" i="11"/>
  <c r="V200" i="11"/>
  <c r="V201" i="11"/>
  <c r="V202" i="11"/>
  <c r="V203" i="11"/>
  <c r="V204" i="11"/>
  <c r="V205" i="11"/>
  <c r="V206" i="11"/>
  <c r="V207" i="11"/>
  <c r="V208" i="11"/>
  <c r="V209" i="11"/>
  <c r="V210" i="11"/>
  <c r="V211" i="11"/>
  <c r="V212" i="11"/>
  <c r="V213" i="11"/>
  <c r="V214" i="11"/>
  <c r="V215" i="11"/>
  <c r="V216" i="11"/>
  <c r="V217" i="11"/>
  <c r="V218" i="11"/>
  <c r="V219" i="11"/>
  <c r="V220" i="11"/>
  <c r="V221" i="11"/>
  <c r="V222" i="11"/>
  <c r="V223" i="11"/>
  <c r="V224" i="11"/>
  <c r="V225" i="11"/>
  <c r="V226" i="11"/>
  <c r="V227" i="11"/>
  <c r="V228" i="11"/>
  <c r="V229" i="11"/>
  <c r="V230" i="11"/>
  <c r="V231" i="11"/>
  <c r="V232" i="11"/>
  <c r="V233" i="11"/>
  <c r="V234" i="11"/>
  <c r="V235" i="11"/>
  <c r="V236" i="11"/>
  <c r="V237" i="11"/>
  <c r="V238" i="11"/>
  <c r="V239" i="11"/>
  <c r="V240" i="11"/>
  <c r="V241" i="11"/>
  <c r="V242" i="11"/>
  <c r="V243" i="11"/>
  <c r="V244" i="11"/>
  <c r="V245" i="11"/>
  <c r="V246" i="11"/>
  <c r="V247" i="11"/>
  <c r="V248" i="11"/>
  <c r="V249" i="11"/>
  <c r="V250" i="11"/>
  <c r="V251" i="11"/>
  <c r="V252" i="11"/>
  <c r="V253" i="11"/>
  <c r="V254" i="11"/>
  <c r="V255" i="11"/>
  <c r="V256" i="11"/>
  <c r="V257" i="11"/>
  <c r="V258" i="11"/>
  <c r="V259" i="11"/>
  <c r="V260" i="11"/>
  <c r="V261" i="11"/>
  <c r="V262" i="11"/>
  <c r="V263" i="11"/>
  <c r="V264" i="11"/>
  <c r="V265" i="11"/>
  <c r="V266" i="11"/>
  <c r="V267" i="11"/>
  <c r="V268" i="11"/>
  <c r="V269" i="11"/>
  <c r="V270" i="11"/>
  <c r="V271" i="11"/>
  <c r="V272" i="11"/>
  <c r="V273" i="11"/>
  <c r="V274" i="11"/>
  <c r="V275" i="11"/>
  <c r="V276" i="11"/>
  <c r="V277" i="11"/>
  <c r="V278" i="11"/>
  <c r="V279" i="11"/>
  <c r="V280" i="11"/>
  <c r="V281" i="11"/>
  <c r="V282" i="11"/>
  <c r="V283" i="11"/>
  <c r="V284" i="11"/>
  <c r="V285" i="11"/>
  <c r="V286" i="11"/>
  <c r="V287" i="11"/>
  <c r="V288" i="11"/>
  <c r="V289" i="11"/>
  <c r="V290" i="11"/>
  <c r="V291" i="11"/>
  <c r="V292" i="11"/>
  <c r="V293" i="11"/>
  <c r="V294" i="11"/>
  <c r="V295" i="11"/>
  <c r="V296" i="11"/>
  <c r="V297" i="11"/>
  <c r="V298" i="11"/>
  <c r="V299" i="11"/>
  <c r="V300" i="11"/>
  <c r="V301" i="11"/>
  <c r="V302" i="11"/>
  <c r="V303" i="11"/>
  <c r="V304" i="11"/>
  <c r="V305" i="11"/>
  <c r="V306" i="11"/>
  <c r="V307" i="11"/>
  <c r="V308" i="11"/>
  <c r="V309" i="11"/>
  <c r="V310" i="11"/>
  <c r="V311" i="11"/>
  <c r="V312" i="11"/>
  <c r="V313" i="11"/>
  <c r="V314" i="11"/>
  <c r="V315" i="11"/>
  <c r="V316" i="11"/>
  <c r="V317" i="11"/>
  <c r="V318" i="11"/>
  <c r="V319" i="11"/>
  <c r="V320" i="11"/>
  <c r="V321" i="11"/>
  <c r="V322" i="11"/>
  <c r="V323" i="11"/>
  <c r="V324" i="11"/>
  <c r="V325" i="11"/>
  <c r="V326" i="11"/>
  <c r="V327" i="11"/>
  <c r="V328" i="11"/>
  <c r="V329" i="11"/>
  <c r="V330" i="11"/>
  <c r="V331" i="11"/>
  <c r="V332" i="11"/>
  <c r="V333" i="11"/>
  <c r="V334" i="11"/>
  <c r="V335" i="11"/>
  <c r="V336" i="11"/>
  <c r="V337" i="11"/>
  <c r="V338" i="11"/>
  <c r="V339" i="11"/>
  <c r="V340" i="11"/>
  <c r="V341" i="11"/>
  <c r="V342" i="11"/>
  <c r="V343" i="11"/>
  <c r="V344" i="11"/>
  <c r="V345" i="11"/>
  <c r="V346" i="11"/>
  <c r="V347" i="11"/>
  <c r="V348" i="11"/>
  <c r="V349" i="11"/>
  <c r="V350" i="11"/>
  <c r="V351" i="11"/>
  <c r="V352" i="11"/>
  <c r="V353" i="11"/>
  <c r="V354" i="11"/>
  <c r="V355" i="11"/>
  <c r="V356" i="11"/>
  <c r="V357" i="11"/>
  <c r="V358" i="11"/>
  <c r="V359" i="11"/>
  <c r="V360" i="11"/>
  <c r="V361" i="11"/>
  <c r="V362" i="11"/>
  <c r="V363" i="11"/>
  <c r="V364" i="11"/>
  <c r="V365" i="11"/>
  <c r="V366" i="11"/>
  <c r="V367" i="11"/>
  <c r="V368" i="11"/>
  <c r="V369" i="11"/>
  <c r="V370" i="11"/>
  <c r="V371" i="11"/>
  <c r="V372" i="11"/>
  <c r="V373" i="11"/>
  <c r="V374" i="11"/>
  <c r="V375" i="11"/>
  <c r="V376" i="11"/>
  <c r="V377" i="11"/>
  <c r="V378" i="11"/>
  <c r="V379" i="11"/>
  <c r="V380" i="11"/>
  <c r="V381" i="11"/>
  <c r="V382" i="11"/>
  <c r="V383" i="11"/>
  <c r="V384" i="11"/>
  <c r="V385" i="11"/>
  <c r="V386" i="11"/>
  <c r="V387" i="11"/>
  <c r="V388" i="11"/>
  <c r="V389" i="11"/>
  <c r="V390" i="11"/>
  <c r="V391" i="11"/>
  <c r="V392" i="11"/>
  <c r="V393" i="11"/>
  <c r="V394" i="11"/>
  <c r="V395" i="11"/>
  <c r="V396" i="11"/>
  <c r="V397" i="11"/>
  <c r="V398" i="11"/>
  <c r="V399" i="11"/>
  <c r="V400" i="11"/>
  <c r="V401" i="11"/>
  <c r="V402" i="11"/>
  <c r="V403" i="11"/>
  <c r="V404" i="11"/>
  <c r="V405" i="11"/>
  <c r="V406" i="11"/>
  <c r="V407" i="11"/>
  <c r="V408" i="11"/>
  <c r="V409" i="11"/>
  <c r="V410" i="11"/>
  <c r="V411" i="11"/>
  <c r="V412" i="11"/>
  <c r="V413" i="11"/>
  <c r="V414" i="11"/>
  <c r="V415" i="11"/>
  <c r="V416" i="11"/>
  <c r="V417" i="11"/>
  <c r="V418" i="11"/>
  <c r="V419" i="11"/>
  <c r="V420" i="11"/>
  <c r="V421" i="11"/>
  <c r="V422" i="11"/>
  <c r="V423" i="11"/>
  <c r="V424" i="11"/>
  <c r="V425" i="11"/>
  <c r="V426" i="11"/>
  <c r="V427" i="11"/>
  <c r="V428" i="11"/>
  <c r="V429" i="11"/>
  <c r="V430" i="11"/>
  <c r="V431" i="11"/>
  <c r="V432" i="11"/>
  <c r="V433" i="11"/>
  <c r="V434" i="11"/>
  <c r="V435" i="11"/>
  <c r="V436" i="11"/>
  <c r="V437" i="11"/>
  <c r="V438" i="11"/>
  <c r="V439" i="11"/>
  <c r="V440" i="11"/>
  <c r="V441" i="11"/>
  <c r="V442" i="11"/>
  <c r="V443" i="11"/>
  <c r="V444" i="11"/>
  <c r="V445" i="11"/>
  <c r="V446" i="11"/>
  <c r="V447" i="11"/>
  <c r="V448" i="11"/>
  <c r="V449" i="11"/>
  <c r="V450" i="11"/>
  <c r="V451" i="11"/>
  <c r="V452" i="11"/>
  <c r="V453" i="11"/>
  <c r="V454" i="11"/>
  <c r="V455" i="11"/>
  <c r="V456" i="11"/>
  <c r="V457" i="11"/>
  <c r="V458" i="11"/>
  <c r="V459" i="11"/>
  <c r="V460" i="11"/>
  <c r="V461" i="11"/>
  <c r="V462" i="11"/>
  <c r="V463" i="11"/>
  <c r="V464" i="11"/>
  <c r="V465" i="11"/>
  <c r="V466" i="11"/>
  <c r="V467" i="11"/>
  <c r="V468" i="11"/>
  <c r="V469" i="11"/>
  <c r="V470" i="11"/>
  <c r="V471" i="11"/>
  <c r="V472" i="11"/>
  <c r="V473" i="11"/>
  <c r="V474" i="11"/>
  <c r="V475" i="11"/>
  <c r="V476" i="11"/>
  <c r="V477" i="11"/>
  <c r="V478" i="11"/>
  <c r="V479" i="11"/>
  <c r="V480" i="11"/>
  <c r="V481" i="11"/>
  <c r="V482" i="11"/>
  <c r="V483" i="11"/>
  <c r="V484" i="11"/>
  <c r="V485" i="11"/>
  <c r="V486" i="11"/>
  <c r="V487" i="11"/>
  <c r="V488" i="11"/>
  <c r="V489" i="11"/>
  <c r="V490" i="11"/>
  <c r="V491" i="11"/>
  <c r="V492" i="11"/>
  <c r="V7" i="11"/>
  <c r="Z9" i="12" l="1"/>
  <c r="D79" i="12" l="1"/>
  <c r="D66" i="12"/>
  <c r="D61" i="12"/>
  <c r="D82" i="12"/>
  <c r="T7" i="12" l="1"/>
  <c r="T8" i="12"/>
  <c r="T9" i="12"/>
  <c r="U9" i="12"/>
  <c r="V9" i="12"/>
  <c r="W9" i="12" s="1"/>
  <c r="T10" i="12"/>
  <c r="T11" i="12"/>
  <c r="T12" i="12"/>
  <c r="T13" i="12"/>
  <c r="T14" i="12"/>
  <c r="D15" i="12"/>
  <c r="T15" i="12"/>
  <c r="T16" i="12"/>
  <c r="T17" i="12"/>
  <c r="U17" i="12"/>
  <c r="V17" i="12"/>
  <c r="W17" i="12" s="1"/>
  <c r="T18" i="12"/>
  <c r="D19" i="12"/>
  <c r="T19" i="12"/>
  <c r="T20" i="12"/>
  <c r="T21" i="12"/>
  <c r="T22" i="12"/>
  <c r="T23" i="12"/>
  <c r="T24" i="12"/>
  <c r="T25" i="12"/>
  <c r="T26" i="12"/>
  <c r="T27" i="12"/>
  <c r="U27" i="12"/>
  <c r="V27" i="12"/>
  <c r="W27" i="12" s="1"/>
  <c r="T28" i="12"/>
  <c r="U28" i="12"/>
  <c r="V28" i="12"/>
  <c r="W28" i="12" s="1"/>
  <c r="T29" i="12"/>
  <c r="U29" i="12"/>
  <c r="V29" i="12"/>
  <c r="W29" i="12" s="1"/>
  <c r="T30" i="12"/>
  <c r="T31" i="12"/>
  <c r="T32" i="12"/>
  <c r="T33" i="12"/>
  <c r="T34" i="12"/>
  <c r="T35" i="12"/>
  <c r="T36" i="12"/>
  <c r="T37" i="12"/>
  <c r="T38" i="12"/>
  <c r="T39" i="12"/>
  <c r="U39" i="12"/>
  <c r="V39" i="12"/>
  <c r="W39" i="12" s="1"/>
  <c r="T40" i="12"/>
  <c r="T41" i="12"/>
  <c r="T42" i="12"/>
  <c r="D43" i="12"/>
  <c r="T43" i="12"/>
  <c r="T44" i="12"/>
  <c r="T45" i="12"/>
  <c r="U45" i="12"/>
  <c r="V45" i="12"/>
  <c r="W45" i="12" s="1"/>
  <c r="T46" i="12"/>
  <c r="T47" i="12"/>
  <c r="T48" i="12"/>
  <c r="T49" i="12"/>
  <c r="T50" i="12"/>
  <c r="D51" i="12"/>
  <c r="T51" i="12"/>
  <c r="T52" i="12"/>
  <c r="T53" i="12"/>
  <c r="T54" i="12"/>
  <c r="T55" i="12"/>
  <c r="T56" i="12"/>
  <c r="U56" i="12"/>
  <c r="V56" i="12"/>
  <c r="W56" i="12" s="1"/>
  <c r="T57" i="12"/>
  <c r="T58" i="12"/>
  <c r="T59" i="12"/>
  <c r="T60" i="12"/>
  <c r="U60" i="12"/>
  <c r="V60" i="12"/>
  <c r="W60" i="12" s="1"/>
  <c r="T61" i="12"/>
  <c r="T62" i="12"/>
  <c r="T63" i="12"/>
  <c r="T64" i="12"/>
  <c r="T65" i="12"/>
  <c r="T66" i="12"/>
  <c r="T67" i="12"/>
  <c r="T68" i="12"/>
  <c r="T69" i="12"/>
  <c r="T70" i="12"/>
  <c r="T71" i="12"/>
  <c r="T72" i="12"/>
  <c r="T73" i="12"/>
  <c r="U73" i="12"/>
  <c r="V73" i="12"/>
  <c r="W73" i="12" s="1"/>
  <c r="T74" i="12"/>
  <c r="T75" i="12"/>
  <c r="T76" i="12"/>
  <c r="T77" i="12"/>
  <c r="U77" i="12"/>
  <c r="V77" i="12"/>
  <c r="W77" i="12" s="1"/>
  <c r="T78" i="12"/>
  <c r="T79" i="12"/>
  <c r="T80" i="12"/>
  <c r="T81" i="12"/>
  <c r="T82" i="12"/>
  <c r="T83" i="12"/>
  <c r="T84" i="12"/>
  <c r="T85" i="12"/>
  <c r="T86" i="12"/>
  <c r="T87" i="12"/>
  <c r="T88" i="12"/>
  <c r="T89" i="12"/>
  <c r="T90" i="12"/>
  <c r="T91" i="12"/>
  <c r="T92" i="12"/>
  <c r="T93" i="12"/>
  <c r="T94" i="12"/>
  <c r="T95" i="12"/>
  <c r="T96" i="12"/>
  <c r="T97" i="12"/>
  <c r="T98" i="12"/>
  <c r="T99" i="12"/>
  <c r="T100" i="12"/>
  <c r="T101" i="12"/>
  <c r="T102" i="12"/>
  <c r="T103" i="12"/>
  <c r="T104" i="12"/>
  <c r="T105" i="12"/>
  <c r="T106" i="12"/>
  <c r="T107" i="12"/>
  <c r="U107" i="12"/>
  <c r="V107" i="12"/>
  <c r="W107" i="12" s="1"/>
  <c r="T108" i="12"/>
  <c r="U108" i="12"/>
  <c r="V108" i="12"/>
  <c r="W108" i="12" s="1"/>
  <c r="T109" i="12"/>
  <c r="T110" i="12"/>
  <c r="T111" i="12"/>
  <c r="U111" i="12"/>
  <c r="V111" i="12"/>
  <c r="W111" i="12" s="1"/>
  <c r="T112" i="12"/>
  <c r="T113" i="12"/>
  <c r="T114" i="12"/>
  <c r="U114" i="12"/>
  <c r="V114" i="12"/>
  <c r="W114" i="12" s="1"/>
  <c r="T115" i="12"/>
  <c r="U115" i="12"/>
  <c r="V115" i="12"/>
  <c r="W115" i="12" s="1"/>
  <c r="T116" i="12"/>
  <c r="T117" i="12"/>
  <c r="U117" i="12"/>
  <c r="V117" i="12"/>
  <c r="W117" i="12" s="1"/>
  <c r="T118" i="12"/>
  <c r="U118" i="12"/>
  <c r="V118" i="12"/>
  <c r="W118" i="12" s="1"/>
  <c r="T119" i="12"/>
  <c r="T120" i="12"/>
  <c r="T121" i="12"/>
  <c r="T122" i="12"/>
  <c r="T123" i="12"/>
  <c r="T124" i="12"/>
  <c r="T125" i="12"/>
  <c r="T126" i="12"/>
  <c r="T127" i="12"/>
  <c r="T128" i="12"/>
  <c r="T129" i="12"/>
  <c r="T130" i="12"/>
  <c r="T131" i="12"/>
  <c r="U131" i="12"/>
  <c r="V131" i="12"/>
  <c r="W131" i="12" s="1"/>
  <c r="T132" i="12"/>
  <c r="U132" i="12"/>
  <c r="V132" i="12"/>
  <c r="W132" i="12" s="1"/>
  <c r="T133" i="12"/>
  <c r="U133" i="12"/>
  <c r="V133" i="12"/>
  <c r="W133" i="12" s="1"/>
  <c r="T134" i="12"/>
  <c r="T135" i="12"/>
  <c r="T136" i="12"/>
  <c r="U136" i="12"/>
  <c r="V136" i="12"/>
  <c r="W136" i="12" s="1"/>
  <c r="T137" i="12"/>
  <c r="U137" i="12"/>
  <c r="V137" i="12"/>
  <c r="W137" i="12" s="1"/>
  <c r="T138" i="12"/>
  <c r="T139" i="12"/>
  <c r="T140" i="12"/>
  <c r="U140" i="12"/>
  <c r="V140" i="12"/>
  <c r="W140" i="12" s="1"/>
  <c r="T141" i="12"/>
  <c r="T142" i="12"/>
  <c r="T143" i="12"/>
  <c r="T144" i="12"/>
  <c r="T145" i="12"/>
  <c r="T146" i="12"/>
  <c r="T147" i="12"/>
  <c r="T148" i="12"/>
  <c r="T149" i="12"/>
  <c r="T150" i="12"/>
  <c r="T152" i="12"/>
  <c r="T153" i="12"/>
  <c r="T154" i="12"/>
  <c r="T155" i="12"/>
  <c r="D156" i="12"/>
  <c r="T156" i="12"/>
  <c r="T157" i="12"/>
  <c r="U157" i="12"/>
  <c r="V157" i="12"/>
  <c r="W157" i="12" s="1"/>
  <c r="T158" i="12"/>
  <c r="T159" i="12"/>
  <c r="T160" i="12"/>
  <c r="T161" i="12"/>
  <c r="T162" i="12"/>
  <c r="T163" i="12"/>
  <c r="T164" i="12"/>
  <c r="D165" i="12"/>
  <c r="T165" i="12"/>
  <c r="T166" i="12"/>
  <c r="T167" i="12"/>
  <c r="T168" i="12"/>
  <c r="U168" i="12"/>
  <c r="V168" i="12"/>
  <c r="W168" i="12" s="1"/>
  <c r="T169" i="12"/>
  <c r="T170" i="12"/>
  <c r="U170" i="12"/>
  <c r="V170" i="12"/>
  <c r="W170" i="12" s="1"/>
  <c r="T171" i="12"/>
  <c r="U171" i="12"/>
  <c r="V171" i="12"/>
  <c r="W171" i="12" s="1"/>
  <c r="T172" i="12"/>
  <c r="T173" i="12"/>
  <c r="U173" i="12"/>
  <c r="V173" i="12"/>
  <c r="W173" i="12" s="1"/>
  <c r="T174" i="12"/>
  <c r="T175" i="12"/>
  <c r="T176" i="12"/>
  <c r="U176" i="12"/>
  <c r="V176" i="12"/>
  <c r="W176" i="12" s="1"/>
  <c r="T177" i="12"/>
  <c r="T178" i="12"/>
  <c r="U178" i="12"/>
  <c r="V178" i="12"/>
  <c r="W178" i="12" s="1"/>
  <c r="T179" i="12"/>
  <c r="U179" i="12"/>
  <c r="V179" i="12"/>
  <c r="W179" i="12" s="1"/>
  <c r="T180" i="12"/>
  <c r="T181" i="12"/>
  <c r="T182" i="12"/>
  <c r="T183" i="12"/>
  <c r="T184" i="12"/>
  <c r="T185" i="12"/>
  <c r="T186" i="12"/>
  <c r="T187" i="12"/>
  <c r="T188" i="12"/>
  <c r="T189" i="12"/>
  <c r="U189" i="12"/>
  <c r="V189" i="12"/>
  <c r="W189" i="12" s="1"/>
  <c r="T190" i="12"/>
  <c r="T191" i="12"/>
  <c r="T192" i="12"/>
  <c r="T193" i="12"/>
  <c r="T194" i="12"/>
  <c r="T195" i="12"/>
  <c r="T196" i="12"/>
  <c r="T197" i="12"/>
  <c r="T198" i="12"/>
  <c r="D199" i="12"/>
  <c r="T199" i="12"/>
  <c r="U199" i="12"/>
  <c r="V199" i="12"/>
  <c r="W199" i="12" s="1"/>
  <c r="T200" i="12"/>
  <c r="U200" i="12"/>
  <c r="V200" i="12"/>
  <c r="W200" i="12" s="1"/>
  <c r="D201" i="12"/>
  <c r="T201" i="12"/>
  <c r="U201" i="12"/>
  <c r="V201" i="12"/>
  <c r="W201" i="12" s="1"/>
  <c r="T202" i="12"/>
  <c r="T203" i="12"/>
  <c r="T204" i="12"/>
  <c r="T205" i="12"/>
  <c r="T206" i="12"/>
  <c r="T207" i="12"/>
  <c r="T208" i="12"/>
  <c r="T209" i="12"/>
  <c r="D210" i="12"/>
  <c r="T210" i="12"/>
  <c r="T211" i="12"/>
  <c r="T212" i="12"/>
  <c r="U212" i="12"/>
  <c r="V212" i="12"/>
  <c r="W212" i="12" s="1"/>
  <c r="D213" i="12"/>
  <c r="T213" i="12"/>
  <c r="T214" i="12"/>
  <c r="T215" i="12"/>
  <c r="T216" i="12"/>
  <c r="T217" i="12"/>
  <c r="T218" i="12"/>
  <c r="T219" i="12"/>
  <c r="U219" i="12"/>
  <c r="V219" i="12"/>
  <c r="W219" i="12" s="1"/>
  <c r="T220" i="12"/>
  <c r="D221" i="12"/>
  <c r="T221" i="12"/>
  <c r="T222" i="12"/>
  <c r="T223" i="12"/>
  <c r="T224" i="12"/>
  <c r="T225" i="12"/>
  <c r="T226" i="12"/>
  <c r="T227" i="12"/>
  <c r="T228" i="12"/>
  <c r="T229" i="12"/>
  <c r="T230" i="12"/>
  <c r="T231" i="12"/>
  <c r="T232" i="12"/>
  <c r="T233" i="12"/>
  <c r="U233" i="12"/>
  <c r="V233" i="12"/>
  <c r="W233" i="12" s="1"/>
  <c r="T234" i="12"/>
  <c r="U234" i="12"/>
  <c r="V234" i="12"/>
  <c r="W234" i="12" s="1"/>
  <c r="T235" i="12"/>
  <c r="T236" i="12"/>
  <c r="T237" i="12"/>
  <c r="T238" i="12"/>
  <c r="T239" i="12"/>
  <c r="T240" i="12"/>
  <c r="T241" i="12"/>
  <c r="T242" i="12"/>
  <c r="U242" i="12"/>
  <c r="V242" i="12"/>
  <c r="W242" i="12" s="1"/>
  <c r="T243" i="12"/>
  <c r="T244" i="12"/>
  <c r="T245" i="12"/>
  <c r="T246" i="12"/>
  <c r="T247" i="12"/>
  <c r="T248" i="12"/>
  <c r="T249" i="12"/>
  <c r="T250" i="12"/>
  <c r="T251" i="12"/>
  <c r="T252" i="12"/>
  <c r="T253" i="12"/>
  <c r="T254" i="12"/>
  <c r="T255" i="12"/>
  <c r="T256" i="12"/>
  <c r="T257" i="12"/>
  <c r="T258" i="12"/>
  <c r="T259" i="12"/>
  <c r="U259" i="12"/>
  <c r="V259" i="12"/>
  <c r="W259" i="12" s="1"/>
  <c r="T260" i="12"/>
  <c r="T261" i="12"/>
  <c r="T262" i="12"/>
  <c r="U262" i="12"/>
  <c r="V262" i="12"/>
  <c r="W262" i="12" s="1"/>
  <c r="T263" i="12"/>
  <c r="T264" i="12"/>
  <c r="T265" i="12"/>
  <c r="T266" i="12"/>
  <c r="T267" i="12"/>
  <c r="T268" i="12"/>
  <c r="T269" i="12"/>
  <c r="T270" i="12"/>
  <c r="T271" i="12"/>
  <c r="T272" i="12"/>
  <c r="T273" i="12"/>
  <c r="T274" i="12"/>
  <c r="T275" i="12"/>
  <c r="T276" i="12"/>
  <c r="U276" i="12"/>
  <c r="V276" i="12"/>
  <c r="W276" i="12" s="1"/>
  <c r="T277" i="12"/>
  <c r="T278" i="12"/>
  <c r="T279" i="12"/>
  <c r="T280" i="12"/>
  <c r="T281" i="12"/>
  <c r="T282" i="12"/>
  <c r="T283" i="12"/>
  <c r="T284" i="12"/>
  <c r="T285" i="12"/>
  <c r="T286" i="12"/>
  <c r="T287" i="12"/>
  <c r="T288" i="12"/>
  <c r="T289" i="12"/>
  <c r="T290" i="12"/>
  <c r="T291" i="12"/>
  <c r="T292" i="12"/>
  <c r="T293" i="12"/>
  <c r="T294" i="12"/>
  <c r="T295" i="12"/>
  <c r="T296" i="12"/>
  <c r="T297" i="12"/>
  <c r="D298" i="12"/>
  <c r="T298" i="12"/>
  <c r="T299" i="12"/>
  <c r="T300" i="12"/>
  <c r="T301" i="12"/>
  <c r="U301" i="12"/>
  <c r="V301" i="12"/>
  <c r="W301" i="12" s="1"/>
  <c r="T302" i="12"/>
  <c r="U302" i="12"/>
  <c r="V302" i="12"/>
  <c r="W302" i="12" s="1"/>
  <c r="T303" i="12"/>
  <c r="T304" i="12"/>
  <c r="T305" i="12"/>
  <c r="T306" i="12"/>
  <c r="D307" i="12"/>
  <c r="T307" i="12"/>
  <c r="T308" i="12"/>
  <c r="U308" i="12"/>
  <c r="V308" i="12"/>
  <c r="W308" i="12" s="1"/>
  <c r="T309" i="12"/>
  <c r="U309" i="12"/>
  <c r="V309" i="12"/>
  <c r="W309" i="12" s="1"/>
  <c r="T310" i="12"/>
  <c r="T311" i="12"/>
  <c r="U311" i="12"/>
  <c r="V311" i="12"/>
  <c r="W311" i="12" s="1"/>
  <c r="T312" i="12"/>
  <c r="D313" i="12"/>
  <c r="T313" i="12"/>
  <c r="T314" i="12"/>
  <c r="T315" i="12"/>
  <c r="T316" i="12"/>
  <c r="T317" i="12"/>
  <c r="D318" i="12"/>
  <c r="T318" i="12"/>
  <c r="T319" i="12"/>
  <c r="T320" i="12"/>
  <c r="T321" i="12"/>
  <c r="T322" i="12"/>
  <c r="T323" i="12"/>
  <c r="T324" i="12"/>
  <c r="T325" i="12"/>
  <c r="T326" i="12"/>
  <c r="T327" i="12"/>
  <c r="D328" i="12"/>
  <c r="T328" i="12"/>
  <c r="T329" i="12"/>
  <c r="T330" i="12"/>
  <c r="D331" i="12"/>
  <c r="T331" i="12"/>
  <c r="T332" i="12"/>
  <c r="T333" i="12"/>
  <c r="T334" i="12"/>
  <c r="T335" i="12"/>
  <c r="D336" i="12"/>
  <c r="T336" i="12"/>
  <c r="T337" i="12"/>
  <c r="T338" i="12"/>
  <c r="T339" i="12"/>
  <c r="T340" i="12"/>
  <c r="T341" i="12"/>
  <c r="T342" i="12"/>
  <c r="T343" i="12"/>
  <c r="T344" i="12"/>
  <c r="T345" i="12"/>
  <c r="T346" i="12"/>
  <c r="T347" i="12"/>
  <c r="T348" i="12"/>
  <c r="T349" i="12"/>
  <c r="T350" i="12"/>
  <c r="T351" i="12"/>
  <c r="T352" i="12"/>
  <c r="T353" i="12"/>
  <c r="T354" i="12"/>
  <c r="T355" i="12"/>
  <c r="T356" i="12"/>
  <c r="T357" i="12"/>
  <c r="T358" i="12"/>
  <c r="T359" i="12"/>
  <c r="T360" i="12"/>
  <c r="T361" i="12"/>
  <c r="T362" i="12"/>
  <c r="T363" i="12"/>
  <c r="T364" i="12"/>
  <c r="T365" i="12"/>
  <c r="T366" i="12"/>
  <c r="T367" i="12"/>
  <c r="T368" i="12"/>
  <c r="T369" i="12"/>
  <c r="T371" i="12"/>
  <c r="T372" i="12"/>
  <c r="T373" i="12"/>
  <c r="T374" i="12"/>
  <c r="T375" i="12"/>
  <c r="T376" i="12"/>
  <c r="T377" i="12"/>
  <c r="T378" i="12"/>
  <c r="T379" i="12"/>
  <c r="T380" i="12"/>
  <c r="T381" i="12"/>
  <c r="T382" i="12"/>
  <c r="T383" i="12"/>
  <c r="T384" i="12"/>
  <c r="T385" i="12"/>
  <c r="T386" i="12"/>
  <c r="T387" i="12"/>
  <c r="T388" i="12"/>
  <c r="T389" i="12"/>
  <c r="T390" i="12"/>
  <c r="T391" i="12"/>
  <c r="T392" i="12"/>
  <c r="T393" i="12"/>
  <c r="T394" i="12"/>
  <c r="T395" i="12"/>
  <c r="T396" i="12"/>
  <c r="T397" i="12"/>
  <c r="T398" i="12"/>
  <c r="T399" i="12"/>
  <c r="T400" i="12"/>
  <c r="U400" i="12"/>
  <c r="V400" i="12"/>
  <c r="W400" i="12" s="1"/>
  <c r="T401" i="12"/>
  <c r="T402" i="12"/>
  <c r="U402" i="12"/>
  <c r="V402" i="12"/>
  <c r="W402" i="12" s="1"/>
  <c r="T403" i="12"/>
  <c r="U403" i="12"/>
  <c r="V403" i="12"/>
  <c r="W403" i="12" s="1"/>
  <c r="T404" i="12"/>
  <c r="T405" i="12"/>
  <c r="T406" i="12"/>
  <c r="T407" i="12"/>
  <c r="T408" i="12"/>
  <c r="T409" i="12"/>
  <c r="T411" i="12"/>
  <c r="T412" i="12"/>
  <c r="T413" i="12"/>
  <c r="T414" i="12"/>
  <c r="T415" i="12"/>
  <c r="T416" i="12"/>
  <c r="T417" i="12"/>
  <c r="T418" i="12"/>
  <c r="T419" i="12"/>
  <c r="T420" i="12"/>
  <c r="U420" i="12"/>
  <c r="V420" i="12"/>
  <c r="W420" i="12" s="1"/>
  <c r="T421" i="12"/>
  <c r="T422" i="12"/>
  <c r="T423" i="12"/>
  <c r="T424" i="12"/>
  <c r="U424" i="12"/>
  <c r="V424" i="12"/>
  <c r="W424" i="12" s="1"/>
  <c r="T425" i="12"/>
  <c r="T426" i="12"/>
  <c r="T427" i="12"/>
  <c r="T428" i="12"/>
  <c r="T429" i="12"/>
  <c r="T430" i="12"/>
  <c r="T431" i="12"/>
  <c r="T432" i="12"/>
  <c r="T433" i="12"/>
  <c r="T434" i="12"/>
  <c r="T435" i="12"/>
  <c r="T436" i="12"/>
  <c r="T437" i="12"/>
  <c r="T438" i="12"/>
  <c r="T439" i="12"/>
  <c r="T440" i="12"/>
  <c r="T441" i="12"/>
  <c r="T442" i="12"/>
  <c r="T443" i="12"/>
  <c r="T444" i="12"/>
  <c r="T445" i="12"/>
  <c r="T446" i="12"/>
  <c r="T447" i="12"/>
  <c r="T448" i="12"/>
  <c r="T449" i="12"/>
  <c r="T450" i="12"/>
  <c r="T451" i="12"/>
  <c r="T452" i="12"/>
  <c r="T453" i="12"/>
  <c r="T454" i="12"/>
</calcChain>
</file>

<file path=xl/sharedStrings.xml><?xml version="1.0" encoding="utf-8"?>
<sst xmlns="http://schemas.openxmlformats.org/spreadsheetml/2006/main" count="13977" uniqueCount="1408">
  <si>
    <t>ಆಂದೋಲನದ ಅವಧಿಯಲ್ಲಿ ಸ್ಥಳ ಪರಿಶೀಲನಾಧಿಕಾರಿಗಳು ಸಲ್ಲಿಸಬೇಕಾದ ಕುಡಿಯುವ ನೀರಿನ ಸ್ಥಾವರಗಳ ಮಾಹಿತಿ</t>
  </si>
  <si>
    <t>ನಮೂನೆ - 1</t>
  </si>
  <si>
    <t>ಕುಡಿಯುವ ನೀರಿನ ಸ್ಥಾವರಗಳಿಗೆ ಪಡೆದ ವಿದ್ಯುತ್ ಸಂಪರ್ಕಗಳ ಮರು ಹೊಂದಾಣಿಕೆ ವಿವರ</t>
  </si>
  <si>
    <t>ಕ್ರ.ಸಂ</t>
  </si>
  <si>
    <t>ಗ್ರಾಮ</t>
  </si>
  <si>
    <t>ಗ್ರಾಮ ಪಂಚಾಯತಿ</t>
  </si>
  <si>
    <t>ಆರ್.ಆರ್.ಸಂಖ್ಯೆ</t>
  </si>
  <si>
    <t>ಅನುಮತಿ ಪಡೆದ ಭಾರ</t>
  </si>
  <si>
    <t>ಮುಂದುವರೆಸಬೇಕೇ? ಅಥವಾ ಬೇಡವೇ?</t>
  </si>
  <si>
    <t>ಮುಂದುವರೆಸದಿರಲು ಕಾರಣ (ಮುಂದುವರಿಕೆ ಬೇಡ ಎಂದಲ್ಲಿ ಮಾತ್ರ)</t>
  </si>
  <si>
    <t>ಸ್ಥಾವರ ಅಸ್ತಿತ್ವದಲ್ಲಿಲ್ಲ</t>
  </si>
  <si>
    <t>ಮಾಪಕ ಸರಿ ಇರದೆ ಬಿಲ್ಲಿನಲ್ಲಿ ವ್ಯತ್ಯಾಸವಾಗುತ್ತಿದೆ.</t>
  </si>
  <si>
    <t>ಮಾಪಕ ಸರಿ ಇರದೆ ಡೈರೆಕ್ಟ್ ಕನೆಕ್ಷನ್ (DC) ಇದೆ.</t>
  </si>
  <si>
    <t>ಮೀಟರ್ ನಾನ್ ರೆಕಾರ್ಡಿಂಗ್ ಆಗುತ್ತದೆ.(MNR)</t>
  </si>
  <si>
    <t>ಅನುಮೋದಿತ ಭಾರ (SL) ಕಡಿಮೆ ಇದ್ದು ಮೀಟರ್ ನಲ್ಲಿ ಹೆಚ್ಚು (MD) ಬೇಡಿಕೆ ದಾಖಲಾಗುತ್ತಿದೆ</t>
  </si>
  <si>
    <t>ಅನುಮೋದಿತ ಭಾರ (SL) ಕಡಿಮೆ ಇದ್ದು ಮೀಟರ್ ನಲ್ಲಿ ಕಡಿಮೆ (MD) ಬೇಡಿಕೆ ದಾಖಲಾಗುತ್ತಿದೆ</t>
  </si>
  <si>
    <t>ಖಾಸಗಿಯವರು ಬಳಸುತ್ತಿದ್ದಾರೆ ಆದರೆ ಬಿಲ್ಲು ಗ್ರಾ.ಫಮ.ಗೆ ಬರುತ್ತದೆ</t>
  </si>
  <si>
    <t>ಸ್ಥಾವರ ಬಂದ್ ಇರುತ್ತದೆ</t>
  </si>
  <si>
    <t>ಸ್ಥಳಾಂತರದ ಅವಶ್ಯಕತೆ ಇದೆ</t>
  </si>
  <si>
    <t>ಸದರಿ ಆರ್.ಆರ್.ನಂ.ನ ಮೇ-2025ರ ತಿಂಗಳ ವಿದ್ಯುತ್ ಬಿಲ್ ಮೊತ್ತ</t>
  </si>
  <si>
    <t>ವ್ಯತ್ಯಾಸ ಸರಿಪಡಿಸಿದಲ್ಲಿ/ಸ್ಥಳಾಂತರಿಸಿದಲ್ಲಿ/ಮುಂದುವರೆಸದಿದ್ದಲ್ಲಿ ಗ್ರಾ.ಪಂ ಗೆ ಉಳಿಯುವ ಪ್ರತಿ ತಿಂಗಳ ಮೊತ್ತ</t>
  </si>
  <si>
    <t>ಆರ್.ಆರ್.ನಂ.ಇಲ್ಲದೆ ಅನಧಿಕೃತ ಸಂಪರ್ಕವಿರುವ ಸ್ಥಾವರಗಳನ್ನು ಪ್ರತ್ಯೇಕವಾಗಿ ಪಟ್ಟಿ ಮಾಡುವುದು</t>
  </si>
  <si>
    <t>ಬೆಸ್ಕಾಂ ಸಿಬ್ಬಂದಿ ಹೆಸರು ಮತ್ತು ಸಹಿ</t>
  </si>
  <si>
    <t>ವಲಯ ಅಭಿಯಂತರರ ಹೆಸರು ಮತ್ತು ಸಹಿ</t>
  </si>
  <si>
    <t>ಪಂಚಾಯತಿ ಅಭಿವೃದ್ದಿ ಅಧಿಕಾರಿಯ ಹೆಸರು &amp; ಸಹಿ</t>
  </si>
  <si>
    <t>ನಮೂನೆ - 2</t>
  </si>
  <si>
    <t>ಆಂದೋಲನದ ಅವಧಿಯಲ್ಲಿ ಸ್ಥಳ ಪರಿಶೀಲನಾಧಿಕಾರಿಗಳು ಸಲ್ಲಿಸಬೇಕಾದ ಬೀದಿ ದೀಪಗಳಿಗೆ ಪಡೆದ ವಿದ್ಯುತ್ ಸಂಪರ್ಕಗಳ ಮಾಹಿತಿ</t>
  </si>
  <si>
    <t>ಬೀದಿ ದೀಪಗಳಿಗೆ ಪಡೆದ ವಿದ್ಯುತ್ ಸಂಪರ್ಕಗಳ ಮರು ಹೊಂದಾಣಿಕೆ ವಿವರ</t>
  </si>
  <si>
    <t>ಒಟ್ಟು ಬೀದಿ ದೀಪದ ಕಂಬಗಳು</t>
  </si>
  <si>
    <t>ಎಲ್ಲಾ ಕಂಬಗಳಿಗೆ LED ಬೀದಿ ದೀಪ ಅಳವಡಿಸಲಾಗಿದೆಯೇ?</t>
  </si>
  <si>
    <t>ಖಾಸಗಿಯವರು ಬಳಸುತ್ತಿದ್ದಾರೆ ಆದರೆ ಬಿಲ್ಲು ಗ್ರಾಪಂ.ಗೆ ಬರುತ್ತದೆ</t>
  </si>
  <si>
    <t>ಆಂದೋಲನದ ಅವಧಿಯಲ್ಲಿ ಸ್ಥಳ ಪರಿಶೀಲನಾಧಿಕಾರಿಗಳು ಸಲ್ಲಿಸಬೇಕಾದ ಸಲ್ಲಿಸಬೇಕಾದ ಘೋಷ್ವಾರೆ.
(ನಮೂನೆ-1, 2 ,ಮತ್ತು 3 ರ ಮಾಹಿತಿ ಆಧಾರದ ಮೇಲೆ)</t>
  </si>
  <si>
    <t>ಘೋಷ್ವಾರೆ.</t>
  </si>
  <si>
    <t>ಒಟ್ಟು ಆರ್.ಆರ್.ಸಂಖ್ಯೆ</t>
  </si>
  <si>
    <t>ಬಳಕೆಯ ಉದ್ದೇಶ</t>
  </si>
  <si>
    <t>ಸ್ಥಾವರ ಅಸ್ತಿತ್ವದಲ್ಲಿಲ್ಲ/ಕಟ್ಟಡ ಹಾಳಾಗಿದೆ/ ದೀರ್ಘಾಕಾಲದಿಂದ ಬಳಕೆಯಲ್ಲಿಲ್ಲ. 
ಒಟ್ಟು ಸಂಖ್ಯೆ</t>
  </si>
  <si>
    <t>ಮಾಪಕ ಸರಿ ಇರದೆ ಬಿಲ್ಲಿನಲ್ಲಿ ವ್ಯತ್ಯಾಸವಾಗುತ್ತಿದೆ.ಒಟ್ಟು ಸಂಖ್ಯೆ</t>
  </si>
  <si>
    <t>ಮಾಪಕ ಸರಿ ಇರದೆ ಡೈರೆಕ್ಟ್ ಕನೆಕ್ಷನ್ (DC) ಇದೆ.
ಒಟ್ಟು ಸಂಖ್ಯೆ</t>
  </si>
  <si>
    <t>ಮೀಟರ್ ನಾನ್ ರೆಕಾರ್ಡಿಂಗ್ ಆಗುತ್ತದೆ.(MNR)ಒಟ್ಟು ಸಂಖ್ಯೆ</t>
  </si>
  <si>
    <t>ಅನುಮೋದಿತ ಭಾರ (SL) ಕಡಿಮೆ ಇದ್ದು ಮೀಟರ್ ನಲ್ಲಿ ಹೆಚ್ಚು (MD) ಬೇಡಿಕೆ ದಾಖಲಾಗುತ್ತಿದೆ.
ಒಟ್ಟು ಸಂಖ್ಯೆ</t>
  </si>
  <si>
    <t>ಅನುಮೋದಿತ ಭಾರ (SL) ಕಡಿಮೆ ಇದ್ದು ಮೀಟರ್ ನಲ್ಲಿ ಕಡಿಮೆ (MD) ಬೇಡಿಕೆ ದಾಖಲಾಗುತ್ತಿದೆ.  ಒಟ್ಟು ಸಂಖ್ಯೆ</t>
  </si>
  <si>
    <t>ಖಾಸಗಿಯವರು ಬಳಸುತ್ತಿದ್ದಾರೆ ಆದರೆ ಬಿಲ್ಲು ಗ್ರಾಪಂ.ಗೆ ಬರುತ್ತದೆ.
ಒಟ್ಟು ಸಂಖ್ಯೆ</t>
  </si>
  <si>
    <t>ಸ್ಥಾವರ ಬಂದ್ ಇರುತ್ತದೆ/ಕಂಬಗಳು ಇರುವುದಿಲ್ಲ ಒಟ್ಟು ಸಂಖ್ಯೆ</t>
  </si>
  <si>
    <t>ಸ್ಥಳಾಂತರದ ಅವಶ್ಯಕತೆ ಇದೆ.
ಒಟ್ಟು ಸಂಖ್ಯೆ</t>
  </si>
  <si>
    <t>ಇದುವರೆಗೂ ಆರ್ ಆರ್ ನಂ ಪಡೆಯದೇ ಅನಧಿಕೃತವಾಗಿ ಚಾಲೂ ಇರುವ ಸ್ಥಾವರಗಳ ಒಟ್ಟು ಸಂಖ್ಯೆ</t>
  </si>
  <si>
    <t>ಒಟ್ಟು (4+5+6+7+8+9 +10+ 11+12+13)</t>
  </si>
  <si>
    <t>ವ್ಯತ್ಯಾಸ ಸರಿಪಡಿಸಿದಲ್ಲಿ/ಸ್ಥಳಾಂತರಿಸಿದಲ್ಲಿ/ಮುಂದುವರೆಸದಿದ್ದಲ್ಲಿ ಗ್ರಾ.ಪಂ ಗೆ ಉಳಿಯುವ ಪ್ರತಿ ತಿಂಗಳ ಮೊತ್ತ. ಒಟ್ಟು ಸಂಖ್ಯೆ</t>
  </si>
  <si>
    <t>ನಮೂನೆ -4</t>
  </si>
  <si>
    <t>ಕಾರ್ಯನಿರ್ವಾಹಕ ಅಧಿಕಾರಿ</t>
  </si>
  <si>
    <t>ತಾಲ್ಲೂಕು ಪಂಚಾಯತಿ ನ್ಯಾಮತಿ</t>
  </si>
  <si>
    <t>ಕ್ರ,ಸಂ</t>
  </si>
  <si>
    <t>ಕುಡಿಯುವ ನೀರು, ಬೀದಿ ದೀಪ ಮತ್ತು ಸಮುದಾಯ ಆಸ್ತಿಗಳ ವಿದ್ಯುತ್ ಬಿಲ್ ಮರು ಹೊಂದಾಣಿಕೆಗಾಗಿ ಬೆಸ್ಕಾಂಗೆ ಸಲ್ಲಿಸಿದ  ಅರ್ಜಿಗಳ ವಿವರ</t>
  </si>
  <si>
    <t>ಗ್ರಾಮ ಪಂಚಾಯತಿಗಳ ಹೆಸರು</t>
  </si>
  <si>
    <t>ಆರ್.ಆರ್.ನಂ ಗಳ ಒಟ್ಟು ಸಂಖ್ಯೆ</t>
  </si>
  <si>
    <t>ಶಾಶ್ವತವಾಗಿ ವಿದ್ಯುತ್ ಸಂಪರ್ಕವನ್ನು ಕಡಿತಗೊಳಿಸಲು ಬೆಸ್ಕಾಂ ಗೆ ಸಲ್ಲಿಸಿದ ಅರ್ಜಿಗಳ ಒಟ್ಟು ಸಂಖ್ಯೆ</t>
  </si>
  <si>
    <t>ವಿದ್ಯುತ್ ಸಂಪರ್ಕದ ಸ್ಥಳಾಂತರಕ್ಕಾಗಿ/ ಮಾಪಕ ಬದಾಲಾವಣೆಗಾಗಿ/ ಅನುಮೋದಿತ ಭಾರದ ಬದಲಾವಣೆಗಾಗಿ ಸಲ್ಲಿಸಿದ ಅರ್ಜಿಗಳ ಒಟ್ಟು ಸಂಖ್ಯೆ</t>
  </si>
  <si>
    <t>ಹೊಸ ಸಂಪರ್ಕ ಪಡೆಯಲು ಸಲ್ಲಿಸಿದ ಅರ್ಜಿಗಳ ಒಟ್ಟು ಸಂಖ್ಯೆ</t>
  </si>
  <si>
    <t>ಎಲ್.ಇ.ಡಿ ಟಾರಿಫ್ ಬದಾಲಾವಣೆಗಾಗಿ ಸಲ್ಲಿಸಿದ  ಅರ್ಜಿಗಳ ಸಂಖ್ಯೆ</t>
  </si>
  <si>
    <t>ಬೆಸ್ಕಾಂನಿಂದ ಕ್ರಮ ಜರುಗಿಸಿದ ಅರ್ಜಿಗಳ ಸಂಖ್ಯೆ</t>
  </si>
  <si>
    <t>ಬೆಸ್ಕಾಂನಿಂದ ಬಾಕಿ ಇರುವ ಅರ್ಜಿಗಳ ಒಟ್ಟು ಸಂಖ್ಯೆ</t>
  </si>
  <si>
    <t>ಷರಾ</t>
  </si>
  <si>
    <t>ಚೀ ಕಡದಕಟ್ಟೆ</t>
  </si>
  <si>
    <t>ಮುಂದುವರೆಸಬೇಕೇ? 
ಅಥವಾ ಬೇಡವೇ?</t>
  </si>
  <si>
    <t>8HP</t>
  </si>
  <si>
    <t>5HP</t>
  </si>
  <si>
    <t>2HP</t>
  </si>
  <si>
    <t>3HP</t>
  </si>
  <si>
    <t>1HP</t>
  </si>
  <si>
    <t>ಕುಡಿಯುವ ನೀರು</t>
  </si>
  <si>
    <t>ಬೀದಿ ದೀಪ</t>
  </si>
  <si>
    <t>ಗ್ರಾಮ ಪಂಚಾಯಿತಿ ಕಟ್ಟಡ</t>
  </si>
  <si>
    <t>ತಾಲ್ಲೂಕು : ಚೀ ಕಡದಕಟ್ಟೆ</t>
  </si>
  <si>
    <t>ಬೆಸ್ಕಾಂ ಗೆ ಸಲ್ಲಿಸಿದ ಒಟ್ಟು ಅರ್ಜಿಗಳ ಸಂಖ್ಯೆ</t>
  </si>
  <si>
    <t xml:space="preserve">ಗ್ರಾಮ ಪಂಚಾಯತಿ : </t>
  </si>
  <si>
    <t>AGP1708</t>
  </si>
  <si>
    <t>AGP1709</t>
  </si>
  <si>
    <t>AGWS11</t>
  </si>
  <si>
    <t>AGWS1968</t>
  </si>
  <si>
    <t>AGWS282</t>
  </si>
  <si>
    <t>AGWS6</t>
  </si>
  <si>
    <t>AGWS821</t>
  </si>
  <si>
    <t>SKP1456</t>
  </si>
  <si>
    <t>SKWS300</t>
  </si>
  <si>
    <t>SKWS4</t>
  </si>
  <si>
    <t>ACP1596</t>
  </si>
  <si>
    <t>ACWS1014</t>
  </si>
  <si>
    <t>ALWS1962</t>
  </si>
  <si>
    <t>ALWS2021</t>
  </si>
  <si>
    <t>AP1433</t>
  </si>
  <si>
    <t>ARWS413</t>
  </si>
  <si>
    <t>ARWS5</t>
  </si>
  <si>
    <t>ARWS566</t>
  </si>
  <si>
    <t>ARWS6</t>
  </si>
  <si>
    <t>ARWS7</t>
  </si>
  <si>
    <t>ARWS8</t>
  </si>
  <si>
    <t>NGP1512</t>
  </si>
  <si>
    <t>NGWS3</t>
  </si>
  <si>
    <t>NGWS517</t>
  </si>
  <si>
    <t>UNGWS1</t>
  </si>
  <si>
    <t>ALWS2074</t>
  </si>
  <si>
    <t>BKP1284</t>
  </si>
  <si>
    <t>BKWS10</t>
  </si>
  <si>
    <t>BKWS1102</t>
  </si>
  <si>
    <t>BKWS1959</t>
  </si>
  <si>
    <t>BKWS215</t>
  </si>
  <si>
    <t>BKWS3</t>
  </si>
  <si>
    <t>BKWS774</t>
  </si>
  <si>
    <t>BKWS9</t>
  </si>
  <si>
    <t>YCP1439</t>
  </si>
  <si>
    <t>YCWS1101</t>
  </si>
  <si>
    <t>YCWS2</t>
  </si>
  <si>
    <t>YCWS3</t>
  </si>
  <si>
    <t>BHP1140</t>
  </si>
  <si>
    <t>BHWS1096</t>
  </si>
  <si>
    <t>BHWS3</t>
  </si>
  <si>
    <t>BHWS6</t>
  </si>
  <si>
    <t>BHWS7</t>
  </si>
  <si>
    <t>BHWS2598</t>
  </si>
  <si>
    <t>BMP1599</t>
  </si>
  <si>
    <t>BMWS1947</t>
  </si>
  <si>
    <t>BMWS5</t>
  </si>
  <si>
    <t>BMWS61</t>
  </si>
  <si>
    <t>BMWS616</t>
  </si>
  <si>
    <t>BMWS7</t>
  </si>
  <si>
    <t>BMWS861</t>
  </si>
  <si>
    <t>KTMP1499</t>
  </si>
  <si>
    <t>KTMTWS2</t>
  </si>
  <si>
    <t>KTMWS1466</t>
  </si>
  <si>
    <t>KTMWS1919</t>
  </si>
  <si>
    <t>KTMWS1949</t>
  </si>
  <si>
    <t>KTMWS3</t>
  </si>
  <si>
    <t>KTMWS309</t>
  </si>
  <si>
    <t>KTMWS955</t>
  </si>
  <si>
    <t>UBMWS1</t>
  </si>
  <si>
    <t>BLWS1581</t>
  </si>
  <si>
    <t>BLWS1950</t>
  </si>
  <si>
    <t>BLWS2052</t>
  </si>
  <si>
    <t>BLWS2053</t>
  </si>
  <si>
    <t>BP1796</t>
  </si>
  <si>
    <t>BWS14</t>
  </si>
  <si>
    <t>BWS15</t>
  </si>
  <si>
    <t>BWS241</t>
  </si>
  <si>
    <t>BWS4</t>
  </si>
  <si>
    <t>BWS609</t>
  </si>
  <si>
    <t>CBP1564</t>
  </si>
  <si>
    <t>CBP1795</t>
  </si>
  <si>
    <t>CBWS1764</t>
  </si>
  <si>
    <t>CBWS1932</t>
  </si>
  <si>
    <t>CBWS690</t>
  </si>
  <si>
    <t>CBWS949</t>
  </si>
  <si>
    <t>HNSWS1948</t>
  </si>
  <si>
    <t>BRGP1740</t>
  </si>
  <si>
    <t>BRGWS1762</t>
  </si>
  <si>
    <t>BRGWS3</t>
  </si>
  <si>
    <t>BRGWS5</t>
  </si>
  <si>
    <t>BRGWS6</t>
  </si>
  <si>
    <t>HBP1510</t>
  </si>
  <si>
    <t>HBWS5</t>
  </si>
  <si>
    <t>SDWS1</t>
  </si>
  <si>
    <t>UJP1504</t>
  </si>
  <si>
    <t>UJWS1724</t>
  </si>
  <si>
    <t>UJWS1801</t>
  </si>
  <si>
    <t>UJWS338</t>
  </si>
  <si>
    <t>UJWS827</t>
  </si>
  <si>
    <t>SDWS2107</t>
  </si>
  <si>
    <t>BRP1528</t>
  </si>
  <si>
    <t>BRWS1392</t>
  </si>
  <si>
    <t>BRWS2</t>
  </si>
  <si>
    <t>BRWS885</t>
  </si>
  <si>
    <t>GGP1437</t>
  </si>
  <si>
    <t>GGP1836</t>
  </si>
  <si>
    <t>GGWS1066</t>
  </si>
  <si>
    <t>GGWS1918</t>
  </si>
  <si>
    <t>GGWS288</t>
  </si>
  <si>
    <t>GGWS509</t>
  </si>
  <si>
    <t>GGWS716</t>
  </si>
  <si>
    <t>HSKWS1552</t>
  </si>
  <si>
    <t>HSKWS2</t>
  </si>
  <si>
    <t>HSKP2721</t>
  </si>
  <si>
    <t>SMP1529</t>
  </si>
  <si>
    <t>SMWS1576</t>
  </si>
  <si>
    <t>SMWS1917</t>
  </si>
  <si>
    <t>SMWS1977</t>
  </si>
  <si>
    <t>SMWS2022</t>
  </si>
  <si>
    <t>SMWS480</t>
  </si>
  <si>
    <t>SMWS872</t>
  </si>
  <si>
    <t>BGP1134</t>
  </si>
  <si>
    <t>BGUWS1</t>
  </si>
  <si>
    <t>BGUWS2</t>
  </si>
  <si>
    <t>BGWS3</t>
  </si>
  <si>
    <t>HKP3</t>
  </si>
  <si>
    <t>HKP1457</t>
  </si>
  <si>
    <t>HKWS1477</t>
  </si>
  <si>
    <t>HKWS5</t>
  </si>
  <si>
    <t>HMPP1532</t>
  </si>
  <si>
    <t>HMPWS1</t>
  </si>
  <si>
    <t>HMPWS943</t>
  </si>
  <si>
    <t>BSWS1</t>
  </si>
  <si>
    <t>BSWS2711</t>
  </si>
  <si>
    <t>BSWS945</t>
  </si>
  <si>
    <t>HHRP1495</t>
  </si>
  <si>
    <t>HHRWS1277</t>
  </si>
  <si>
    <t>HHRWS3</t>
  </si>
  <si>
    <t>HHRWS838</t>
  </si>
  <si>
    <t>HMSP1453</t>
  </si>
  <si>
    <t>HMSP1839</t>
  </si>
  <si>
    <t>HMSP1846</t>
  </si>
  <si>
    <t>HMSWS1030</t>
  </si>
  <si>
    <t>HMSWS1701</t>
  </si>
  <si>
    <t>HMSWS2</t>
  </si>
  <si>
    <t>HMSWS4</t>
  </si>
  <si>
    <t>HMSWS588</t>
  </si>
  <si>
    <t>HMSWS6</t>
  </si>
  <si>
    <t>HMSWS818</t>
  </si>
  <si>
    <t>KYWS2</t>
  </si>
  <si>
    <t>KYWS2306</t>
  </si>
  <si>
    <t>DGP1455</t>
  </si>
  <si>
    <t>DGP1842</t>
  </si>
  <si>
    <t>DGWS1064</t>
  </si>
  <si>
    <t>DGWS1387</t>
  </si>
  <si>
    <t>DGWS243</t>
  </si>
  <si>
    <t>DGWS4</t>
  </si>
  <si>
    <t>DGWS5</t>
  </si>
  <si>
    <t>HRP1454</t>
  </si>
  <si>
    <t>HRWS260</t>
  </si>
  <si>
    <t>HRWS541</t>
  </si>
  <si>
    <t>HRWS6</t>
  </si>
  <si>
    <t>DGWS2695</t>
  </si>
  <si>
    <t>DGWS2696</t>
  </si>
  <si>
    <t>CKWS1393</t>
  </si>
  <si>
    <t>CKWS592</t>
  </si>
  <si>
    <t>DHP1252</t>
  </si>
  <si>
    <t>DHWS1978</t>
  </si>
  <si>
    <t>DHWS494</t>
  </si>
  <si>
    <t>DHWS612</t>
  </si>
  <si>
    <t>DMWS2</t>
  </si>
  <si>
    <t>HHP1530</t>
  </si>
  <si>
    <t>HHWS286</t>
  </si>
  <si>
    <t>HHWS495</t>
  </si>
  <si>
    <t>MLP1536</t>
  </si>
  <si>
    <t>MLWS1089</t>
  </si>
  <si>
    <t>MLWS799</t>
  </si>
  <si>
    <t>CKGP1502</t>
  </si>
  <si>
    <t>CKGWS1474</t>
  </si>
  <si>
    <t>CKGWS1916</t>
  </si>
  <si>
    <t>CKGWS3</t>
  </si>
  <si>
    <t>HGGP1136</t>
  </si>
  <si>
    <t>HGGWS187</t>
  </si>
  <si>
    <t>HGGWS570</t>
  </si>
  <si>
    <t>HGGWS970</t>
  </si>
  <si>
    <t>HGNP1695</t>
  </si>
  <si>
    <t>HGNWS1473</t>
  </si>
  <si>
    <t>HGNWS1905</t>
  </si>
  <si>
    <t>HGNWS2</t>
  </si>
  <si>
    <t>HVP1500</t>
  </si>
  <si>
    <t>HVP1501</t>
  </si>
  <si>
    <t>HVWS1123</t>
  </si>
  <si>
    <t>HVWS1934</t>
  </si>
  <si>
    <t>HVWS1935</t>
  </si>
  <si>
    <t>HVWS925</t>
  </si>
  <si>
    <t>KTWS1444</t>
  </si>
  <si>
    <t>KTWS1972</t>
  </si>
  <si>
    <t>KTWS4</t>
  </si>
  <si>
    <t>APP1248</t>
  </si>
  <si>
    <t>BVP1503</t>
  </si>
  <si>
    <t>BVWS1051</t>
  </si>
  <si>
    <t>BVWS1957</t>
  </si>
  <si>
    <t>BVWS2</t>
  </si>
  <si>
    <t>BVWS217</t>
  </si>
  <si>
    <t>HSWS16</t>
  </si>
  <si>
    <t>HSWS20</t>
  </si>
  <si>
    <t>HSWS23</t>
  </si>
  <si>
    <t>HSWS999</t>
  </si>
  <si>
    <t>HUP1855</t>
  </si>
  <si>
    <t>HUWS1</t>
  </si>
  <si>
    <t>RLP1844</t>
  </si>
  <si>
    <t>RLP2355</t>
  </si>
  <si>
    <t>RLWS1388</t>
  </si>
  <si>
    <t>RLWS1955</t>
  </si>
  <si>
    <t>RLWS1956</t>
  </si>
  <si>
    <t>RLWS27</t>
  </si>
  <si>
    <t>RLWS650</t>
  </si>
  <si>
    <t>CMP1507</t>
  </si>
  <si>
    <t>CMWS1</t>
  </si>
  <si>
    <t>CMWS936</t>
  </si>
  <si>
    <t>CPP1509</t>
  </si>
  <si>
    <t>CPWS1275</t>
  </si>
  <si>
    <t>CPWS1973</t>
  </si>
  <si>
    <t>CPWS688</t>
  </si>
  <si>
    <t>HGP1845</t>
  </si>
  <si>
    <t>HGWS1079</t>
  </si>
  <si>
    <t>HGWS1915</t>
  </si>
  <si>
    <t>HGWS4</t>
  </si>
  <si>
    <t>HGWS445</t>
  </si>
  <si>
    <t>HGWS519</t>
  </si>
  <si>
    <t>HGWS826</t>
  </si>
  <si>
    <t>HTLP1854</t>
  </si>
  <si>
    <t>HTWS1</t>
  </si>
  <si>
    <t>KRDWS1991</t>
  </si>
  <si>
    <t>KRDWS354</t>
  </si>
  <si>
    <t>KRDWS966</t>
  </si>
  <si>
    <t>TYP1511</t>
  </si>
  <si>
    <t>TYWS1</t>
  </si>
  <si>
    <t>TYWS1803</t>
  </si>
  <si>
    <t>TYWS929</t>
  </si>
  <si>
    <t>GTP1139</t>
  </si>
  <si>
    <t>GTWS1081</t>
  </si>
  <si>
    <t>GTWS190</t>
  </si>
  <si>
    <t>GTWS329</t>
  </si>
  <si>
    <t>GTWS4</t>
  </si>
  <si>
    <t>GTWS5</t>
  </si>
  <si>
    <t>GTWS846</t>
  </si>
  <si>
    <t>KGP1534</t>
  </si>
  <si>
    <t>KGp1463</t>
  </si>
  <si>
    <t>KGWS1678</t>
  </si>
  <si>
    <t>KGWS1679</t>
  </si>
  <si>
    <t>KGWS1971</t>
  </si>
  <si>
    <t>KGWS238</t>
  </si>
  <si>
    <t>KGWS630</t>
  </si>
  <si>
    <t>KGWS7</t>
  </si>
  <si>
    <t>KGWS845</t>
  </si>
  <si>
    <t>KGWS947</t>
  </si>
  <si>
    <t>GTWS2109</t>
  </si>
  <si>
    <t>GTWS2108</t>
  </si>
  <si>
    <t>HNP1132</t>
  </si>
  <si>
    <t>HNP1506</t>
  </si>
  <si>
    <t>HNWS1050</t>
  </si>
  <si>
    <t>HNWS1083</t>
  </si>
  <si>
    <t>HNWS7</t>
  </si>
  <si>
    <t>HNWS8</t>
  </si>
  <si>
    <t>KLP1621</t>
  </si>
  <si>
    <t>KLP1771</t>
  </si>
  <si>
    <t>KLWS10</t>
  </si>
  <si>
    <t>KLWS1761</t>
  </si>
  <si>
    <t>KLWS304</t>
  </si>
  <si>
    <t>KLWS903</t>
  </si>
  <si>
    <t>KBP1141</t>
  </si>
  <si>
    <t>KBWS15</t>
  </si>
  <si>
    <t>KBWS18</t>
  </si>
  <si>
    <t>KBWS216</t>
  </si>
  <si>
    <t>KBWS473</t>
  </si>
  <si>
    <t>KBWS533</t>
  </si>
  <si>
    <t>KBWS981</t>
  </si>
  <si>
    <t>KBWS2303</t>
  </si>
  <si>
    <t>KMP1597</t>
  </si>
  <si>
    <t>KMWS1</t>
  </si>
  <si>
    <t>KMWS11</t>
  </si>
  <si>
    <t>KMWS16</t>
  </si>
  <si>
    <t>KMWS162</t>
  </si>
  <si>
    <t>KMWS19</t>
  </si>
  <si>
    <t>KMWS1961</t>
  </si>
  <si>
    <t>KMWS262</t>
  </si>
  <si>
    <t>KMWS275</t>
  </si>
  <si>
    <t>KMWS276</t>
  </si>
  <si>
    <t>KMWS277</t>
  </si>
  <si>
    <t>KMWS606</t>
  </si>
  <si>
    <t>KMWS715</t>
  </si>
  <si>
    <t>KMWS801</t>
  </si>
  <si>
    <t>KMWS9</t>
  </si>
  <si>
    <t>KMWS902</t>
  </si>
  <si>
    <t>KMWS905</t>
  </si>
  <si>
    <t>NACWS1</t>
  </si>
  <si>
    <t>NHP1438</t>
  </si>
  <si>
    <t>NHP1851</t>
  </si>
  <si>
    <t>NHWS1372</t>
  </si>
  <si>
    <t>NHWS196</t>
  </si>
  <si>
    <t>NHWS2363</t>
  </si>
  <si>
    <t>NHWS540</t>
  </si>
  <si>
    <t>NHWS6</t>
  </si>
  <si>
    <t>KNP1598</t>
  </si>
  <si>
    <t>KNP1848</t>
  </si>
  <si>
    <t>KNWS1028</t>
  </si>
  <si>
    <t>KNWS1029</t>
  </si>
  <si>
    <t>KNWS1130</t>
  </si>
  <si>
    <t>KNWS1356</t>
  </si>
  <si>
    <t>KNWS1806</t>
  </si>
  <si>
    <t>KNWS1807</t>
  </si>
  <si>
    <t>KNWS1808</t>
  </si>
  <si>
    <t>KNWS1809</t>
  </si>
  <si>
    <t>KNWS1952</t>
  </si>
  <si>
    <t>KNWS1967</t>
  </si>
  <si>
    <t>KNWS197</t>
  </si>
  <si>
    <t>KNWS2302</t>
  </si>
  <si>
    <t>KNWS25</t>
  </si>
  <si>
    <t>KNWS34</t>
  </si>
  <si>
    <t>KNWS366</t>
  </si>
  <si>
    <t>KNWS39</t>
  </si>
  <si>
    <t>KNWS41</t>
  </si>
  <si>
    <t>KNWS491</t>
  </si>
  <si>
    <t>KNWS508</t>
  </si>
  <si>
    <t>KNWS692</t>
  </si>
  <si>
    <t>KNWS2817</t>
  </si>
  <si>
    <t>KNWS772</t>
  </si>
  <si>
    <t>KNWS2665</t>
  </si>
  <si>
    <t>BYP1498</t>
  </si>
  <si>
    <t>BYWS1478</t>
  </si>
  <si>
    <t>BYWS1913</t>
  </si>
  <si>
    <t>BYWS2</t>
  </si>
  <si>
    <t>BYWS568</t>
  </si>
  <si>
    <t>CNP1843</t>
  </si>
  <si>
    <t>CNWS1428</t>
  </si>
  <si>
    <t>CNWS956</t>
  </si>
  <si>
    <t>KSP1849</t>
  </si>
  <si>
    <t>KSWS1954</t>
  </si>
  <si>
    <t>KSWS4</t>
  </si>
  <si>
    <t>KSWS5</t>
  </si>
  <si>
    <t>KSWS629</t>
  </si>
  <si>
    <t>KSWS916</t>
  </si>
  <si>
    <t>KSWS917</t>
  </si>
  <si>
    <t>HDP1133</t>
  </si>
  <si>
    <t>HDWS1197</t>
  </si>
  <si>
    <t>HDWS1285</t>
  </si>
  <si>
    <t>HDWS3</t>
  </si>
  <si>
    <t>HDWS307</t>
  </si>
  <si>
    <t>HDWS4</t>
  </si>
  <si>
    <t>HDWS575</t>
  </si>
  <si>
    <t>HDWS651</t>
  </si>
  <si>
    <t>LGP1445</t>
  </si>
  <si>
    <t>LGWS1012</t>
  </si>
  <si>
    <t>LGWS1052</t>
  </si>
  <si>
    <t>HDWS1059</t>
  </si>
  <si>
    <t>LGWS15</t>
  </si>
  <si>
    <t>LGWS172</t>
  </si>
  <si>
    <t>LGWS18</t>
  </si>
  <si>
    <t>LGWS28</t>
  </si>
  <si>
    <t>LGWS801</t>
  </si>
  <si>
    <t>LGWS2301</t>
  </si>
  <si>
    <t>HDWS2304</t>
  </si>
  <si>
    <t>DEHP1531</t>
  </si>
  <si>
    <t>DEHWS1</t>
  </si>
  <si>
    <t>DEHWS1882</t>
  </si>
  <si>
    <t>DEHWS927</t>
  </si>
  <si>
    <t>GHP1750</t>
  </si>
  <si>
    <t>GHP1826</t>
  </si>
  <si>
    <t>GHWS1082</t>
  </si>
  <si>
    <t>GHWS13</t>
  </si>
  <si>
    <t>GHWS14</t>
  </si>
  <si>
    <t>GHWS1472</t>
  </si>
  <si>
    <t>GHWS830</t>
  </si>
  <si>
    <t>MSWS1368</t>
  </si>
  <si>
    <t>MSWS1464</t>
  </si>
  <si>
    <t>MSWS3</t>
  </si>
  <si>
    <t>MSWS5</t>
  </si>
  <si>
    <t>MSWS6</t>
  </si>
  <si>
    <t>NDEHP1853</t>
  </si>
  <si>
    <t>NDEHWS1</t>
  </si>
  <si>
    <t>NDEHWS924</t>
  </si>
  <si>
    <t>TKWS1</t>
  </si>
  <si>
    <t>TKWS923</t>
  </si>
  <si>
    <t>GHWS2181</t>
  </si>
  <si>
    <t>MSWS2297</t>
  </si>
  <si>
    <t>KEP1441</t>
  </si>
  <si>
    <t>KEWS1276</t>
  </si>
  <si>
    <t>KEWS1969</t>
  </si>
  <si>
    <t>KEWS301</t>
  </si>
  <si>
    <t>KEWS627</t>
  </si>
  <si>
    <t>MKP1448</t>
  </si>
  <si>
    <t>MKWS1936</t>
  </si>
  <si>
    <t>MKWS274</t>
  </si>
  <si>
    <t>MKWS626</t>
  </si>
  <si>
    <t>TMP1497</t>
  </si>
  <si>
    <t>TMWS2</t>
  </si>
  <si>
    <t>TMWS278</t>
  </si>
  <si>
    <t>TMWS511</t>
  </si>
  <si>
    <t>BPP1505</t>
  </si>
  <si>
    <t>BPWS1</t>
  </si>
  <si>
    <t>BPWS1389</t>
  </si>
  <si>
    <t>BPWS912</t>
  </si>
  <si>
    <t>HPP1508</t>
  </si>
  <si>
    <t>HPWS1027</t>
  </si>
  <si>
    <t>HPWS1958</t>
  </si>
  <si>
    <t>HPWS2</t>
  </si>
  <si>
    <t>RMP1249</t>
  </si>
  <si>
    <t>RMWS1960</t>
  </si>
  <si>
    <t>RMWS3</t>
  </si>
  <si>
    <t>RMWS337</t>
  </si>
  <si>
    <t>RMWS4</t>
  </si>
  <si>
    <t>RMWS852</t>
  </si>
  <si>
    <t>RMWS913</t>
  </si>
  <si>
    <t>UARMWS1</t>
  </si>
  <si>
    <t>HNP1447</t>
  </si>
  <si>
    <t>ILP1142</t>
  </si>
  <si>
    <t>ILWS1</t>
  </si>
  <si>
    <t>ILWS1386</t>
  </si>
  <si>
    <t>ILWS2</t>
  </si>
  <si>
    <t>MVP1856</t>
  </si>
  <si>
    <t>MVWS1548</t>
  </si>
  <si>
    <t>SHWS1953</t>
  </si>
  <si>
    <t>MVWS377</t>
  </si>
  <si>
    <t>MVWS4</t>
  </si>
  <si>
    <t>SHP1593</t>
  </si>
  <si>
    <t>SHP1946</t>
  </si>
  <si>
    <t>SHWS1413</t>
  </si>
  <si>
    <t>SHWS32</t>
  </si>
  <si>
    <t>SHWS33</t>
  </si>
  <si>
    <t>SHWS34</t>
  </si>
  <si>
    <t>SHWS35</t>
  </si>
  <si>
    <t>SHWS36</t>
  </si>
  <si>
    <t>SHWS37</t>
  </si>
  <si>
    <t>SHWS7</t>
  </si>
  <si>
    <t>SHWS937</t>
  </si>
  <si>
    <t>SRP1138</t>
  </si>
  <si>
    <t>SRWS1059</t>
  </si>
  <si>
    <t>SRWS240</t>
  </si>
  <si>
    <t>SRWS5</t>
  </si>
  <si>
    <t>SRWS531</t>
  </si>
  <si>
    <t>SRWS9</t>
  </si>
  <si>
    <t>SRWS972</t>
  </si>
  <si>
    <t>THP1840</t>
  </si>
  <si>
    <t>THWS2</t>
  </si>
  <si>
    <t>THWS252</t>
  </si>
  <si>
    <t>BVNP1461</t>
  </si>
  <si>
    <t>BVNWS918</t>
  </si>
  <si>
    <t>HMNWS1125</t>
  </si>
  <si>
    <t>HMNWS2</t>
  </si>
  <si>
    <t>HMNWS297</t>
  </si>
  <si>
    <t>HMNWS926</t>
  </si>
  <si>
    <t>NRP1458</t>
  </si>
  <si>
    <t>NRWS1084</t>
  </si>
  <si>
    <t>NRWS1760</t>
  </si>
  <si>
    <t>NRWS3</t>
  </si>
  <si>
    <t>NRWS938</t>
  </si>
  <si>
    <t>SGWS1060</t>
  </si>
  <si>
    <t>SGWS1462</t>
  </si>
  <si>
    <t>SGWS1544</t>
  </si>
  <si>
    <t>SGWS1979</t>
  </si>
  <si>
    <t>SGWS4</t>
  </si>
  <si>
    <t>TGWS1465</t>
  </si>
  <si>
    <t>TGWS1683</t>
  </si>
  <si>
    <t>TGWS328</t>
  </si>
  <si>
    <t>TGWS4</t>
  </si>
  <si>
    <t>TGWS5</t>
  </si>
  <si>
    <t>TGWS971</t>
  </si>
  <si>
    <t>TPP1565</t>
  </si>
  <si>
    <t>TPWS3</t>
  </si>
  <si>
    <t>TPWS5</t>
  </si>
  <si>
    <t>TPWS6</t>
  </si>
  <si>
    <t>TPWS906</t>
  </si>
  <si>
    <t>TPWS950</t>
  </si>
  <si>
    <t>UHMNWS3</t>
  </si>
  <si>
    <t>UHMNWS4</t>
  </si>
  <si>
    <t>UTGWS1</t>
  </si>
  <si>
    <t>UTGWS2</t>
  </si>
  <si>
    <t>NRWS2130</t>
  </si>
  <si>
    <t>CKHP1496</t>
  </si>
  <si>
    <t>CKHP1850</t>
  </si>
  <si>
    <t>CKHWS1058</t>
  </si>
  <si>
    <t>CKHWS1483</t>
  </si>
  <si>
    <t>CKHWS254</t>
  </si>
  <si>
    <t>CKHWS3</t>
  </si>
  <si>
    <t>CKHWS4</t>
  </si>
  <si>
    <t>YKP1135</t>
  </si>
  <si>
    <t>YKWS205</t>
  </si>
  <si>
    <t>YKWS998</t>
  </si>
  <si>
    <t>YKWS1691</t>
  </si>
  <si>
    <t>YRP1513</t>
  </si>
  <si>
    <t>YRWS1481</t>
  </si>
  <si>
    <t>YRWS3</t>
  </si>
  <si>
    <t>YRWS490</t>
  </si>
  <si>
    <t>6HP</t>
  </si>
  <si>
    <t>4HP</t>
  </si>
  <si>
    <t>7.5HP</t>
  </si>
  <si>
    <t>AGSL1</t>
  </si>
  <si>
    <t>AGSL2</t>
  </si>
  <si>
    <t>AGSL3</t>
  </si>
  <si>
    <t>AGSL2251</t>
  </si>
  <si>
    <t>AGSL4</t>
  </si>
  <si>
    <t>SKSL1</t>
  </si>
  <si>
    <t>SKSL2</t>
  </si>
  <si>
    <t>ACSL1</t>
  </si>
  <si>
    <t>ALSL1</t>
  </si>
  <si>
    <t>ALSL2</t>
  </si>
  <si>
    <t>ALSL3</t>
  </si>
  <si>
    <t>ALSL4</t>
  </si>
  <si>
    <t>NGSL1</t>
  </si>
  <si>
    <t>NGSL2</t>
  </si>
  <si>
    <t>NGSL3</t>
  </si>
  <si>
    <t>NGST1672</t>
  </si>
  <si>
    <t>BKSL1</t>
  </si>
  <si>
    <t>BKSL2</t>
  </si>
  <si>
    <t>BKSL3</t>
  </si>
  <si>
    <t>BKSL4</t>
  </si>
  <si>
    <t>BKSL5</t>
  </si>
  <si>
    <t>BKSL6</t>
  </si>
  <si>
    <t>BKSL7</t>
  </si>
  <si>
    <t>YCSL1</t>
  </si>
  <si>
    <t>YCSL2</t>
  </si>
  <si>
    <t>YCSL3</t>
  </si>
  <si>
    <t>YCSL4</t>
  </si>
  <si>
    <t>BKST2037</t>
  </si>
  <si>
    <t>YCSL2558</t>
  </si>
  <si>
    <t>BHSL1</t>
  </si>
  <si>
    <t>BHSL2</t>
  </si>
  <si>
    <t>BHSL2250</t>
  </si>
  <si>
    <t>BHSL3</t>
  </si>
  <si>
    <t>BHST1670</t>
  </si>
  <si>
    <t>BHST2042</t>
  </si>
  <si>
    <t>BMLMSL1</t>
  </si>
  <si>
    <t>BMSL2</t>
  </si>
  <si>
    <t>BMSL3</t>
  </si>
  <si>
    <t>BMSL4</t>
  </si>
  <si>
    <t>BMSL5</t>
  </si>
  <si>
    <t>BMSL7</t>
  </si>
  <si>
    <t>BMSL8</t>
  </si>
  <si>
    <t>BMSL9</t>
  </si>
  <si>
    <t>KTMLST1</t>
  </si>
  <si>
    <t>KTMSL2</t>
  </si>
  <si>
    <t>KTMSL3</t>
  </si>
  <si>
    <t>KTMSL4</t>
  </si>
  <si>
    <t>KTMSL5</t>
  </si>
  <si>
    <t>KTMSL8</t>
  </si>
  <si>
    <t>KTMTSL1</t>
  </si>
  <si>
    <t>KTMTSL2</t>
  </si>
  <si>
    <t>KTMSL2379</t>
  </si>
  <si>
    <t>BLSL1</t>
  </si>
  <si>
    <t>BLSL2</t>
  </si>
  <si>
    <t>BLSL3</t>
  </si>
  <si>
    <t>BLSL4</t>
  </si>
  <si>
    <t>BLSL5</t>
  </si>
  <si>
    <t>BLSL6</t>
  </si>
  <si>
    <t>BSTL1202</t>
  </si>
  <si>
    <t>CBSL1</t>
  </si>
  <si>
    <t>CBSL1398</t>
  </si>
  <si>
    <t>CBSL2</t>
  </si>
  <si>
    <t>CBSL3</t>
  </si>
  <si>
    <t>CBSL4</t>
  </si>
  <si>
    <t>CBST1865</t>
  </si>
  <si>
    <t>CBTSTL1201</t>
  </si>
  <si>
    <t>HUNSL1</t>
  </si>
  <si>
    <t>HUNSL2</t>
  </si>
  <si>
    <t>BLSL2245</t>
  </si>
  <si>
    <t>CBSL2370</t>
  </si>
  <si>
    <t>BLSL7</t>
  </si>
  <si>
    <t>BLSL8</t>
  </si>
  <si>
    <t>BRGSL1</t>
  </si>
  <si>
    <t>BRGSL2</t>
  </si>
  <si>
    <t>BRGSL3</t>
  </si>
  <si>
    <t>HBSL28</t>
  </si>
  <si>
    <t>SDST1635</t>
  </si>
  <si>
    <t>SPSL1</t>
  </si>
  <si>
    <t>UJSL1</t>
  </si>
  <si>
    <t>UJSL2</t>
  </si>
  <si>
    <t>BRGSL2249</t>
  </si>
  <si>
    <t>HBSL2367</t>
  </si>
  <si>
    <t>UJSL2248</t>
  </si>
  <si>
    <t>UJSL2368</t>
  </si>
  <si>
    <t>BRSL1</t>
  </si>
  <si>
    <t>BRSL2</t>
  </si>
  <si>
    <t>BRST1648</t>
  </si>
  <si>
    <t>GGSL1</t>
  </si>
  <si>
    <t>GGSL2</t>
  </si>
  <si>
    <t>GGSL3</t>
  </si>
  <si>
    <t>GGSL4</t>
  </si>
  <si>
    <t>GGSL5</t>
  </si>
  <si>
    <t>GGSL6</t>
  </si>
  <si>
    <t>GGST1665</t>
  </si>
  <si>
    <t>GGST2041</t>
  </si>
  <si>
    <t>HSKSL1</t>
  </si>
  <si>
    <t>SMSL1</t>
  </si>
  <si>
    <t>SMSL2</t>
  </si>
  <si>
    <t>SMSL3</t>
  </si>
  <si>
    <t>SMSL4</t>
  </si>
  <si>
    <t>BGSL1</t>
  </si>
  <si>
    <t>BGSL2</t>
  </si>
  <si>
    <t>HKSL15</t>
  </si>
  <si>
    <t>HKSL16</t>
  </si>
  <si>
    <t>HKSTL1</t>
  </si>
  <si>
    <t>HKSTL2</t>
  </si>
  <si>
    <t>HMPST2043</t>
  </si>
  <si>
    <t>MPSL1</t>
  </si>
  <si>
    <t>MPSL2</t>
  </si>
  <si>
    <t>BGSL2223</t>
  </si>
  <si>
    <t>HKSL2318</t>
  </si>
  <si>
    <t>HHRSL1</t>
  </si>
  <si>
    <t>HHRSL2</t>
  </si>
  <si>
    <t>HHRST1649</t>
  </si>
  <si>
    <t>HHRST1666</t>
  </si>
  <si>
    <t>HMSTL1</t>
  </si>
  <si>
    <t>HMSTL2</t>
  </si>
  <si>
    <t>HMSTL3</t>
  </si>
  <si>
    <t>HMSTL4</t>
  </si>
  <si>
    <t>HMSTL5</t>
  </si>
  <si>
    <t>HMSTL6</t>
  </si>
  <si>
    <t>BSSL2315</t>
  </si>
  <si>
    <t>HMSSL2313</t>
  </si>
  <si>
    <t>KYSL2314</t>
  </si>
  <si>
    <t>DGSL1</t>
  </si>
  <si>
    <t>DGSL2</t>
  </si>
  <si>
    <t>DGSL3</t>
  </si>
  <si>
    <t>DGSL4</t>
  </si>
  <si>
    <t>DGSL5</t>
  </si>
  <si>
    <t>HRSL1</t>
  </si>
  <si>
    <t>HRSL2</t>
  </si>
  <si>
    <t>HRSL3</t>
  </si>
  <si>
    <t>HRSL4</t>
  </si>
  <si>
    <t>HRSL5</t>
  </si>
  <si>
    <t>HRSL7</t>
  </si>
  <si>
    <t>HRST1662</t>
  </si>
  <si>
    <t>CKSL1</t>
  </si>
  <si>
    <t>DHSL1</t>
  </si>
  <si>
    <t>DHSL2</t>
  </si>
  <si>
    <t>DHSL3</t>
  </si>
  <si>
    <t>HHSL1</t>
  </si>
  <si>
    <t>HHSL2</t>
  </si>
  <si>
    <t>MLSL1</t>
  </si>
  <si>
    <t>MLSL2</t>
  </si>
  <si>
    <t>MRKSL908</t>
  </si>
  <si>
    <t>MRKSL909</t>
  </si>
  <si>
    <t>DHSL2253</t>
  </si>
  <si>
    <t>DHSL2316</t>
  </si>
  <si>
    <t>DHSL2317</t>
  </si>
  <si>
    <t>CKGSL1</t>
  </si>
  <si>
    <t>CKGSL2</t>
  </si>
  <si>
    <t>HGGSL1</t>
  </si>
  <si>
    <t>HGGSL2</t>
  </si>
  <si>
    <t>HGGSL3</t>
  </si>
  <si>
    <t>HGGSL4</t>
  </si>
  <si>
    <t>HGGSL5</t>
  </si>
  <si>
    <t>HGGSL6</t>
  </si>
  <si>
    <t>HGGSL7</t>
  </si>
  <si>
    <t>HGGSL8</t>
  </si>
  <si>
    <t>HGNSL1</t>
  </si>
  <si>
    <t>HGNSL2</t>
  </si>
  <si>
    <t>HGNSL3</t>
  </si>
  <si>
    <t>HVSL1</t>
  </si>
  <si>
    <t>HVSL2</t>
  </si>
  <si>
    <t>HVSL3</t>
  </si>
  <si>
    <t>KTSL1</t>
  </si>
  <si>
    <t>KTSL2</t>
  </si>
  <si>
    <t>KTSL3</t>
  </si>
  <si>
    <t>KTSL4</t>
  </si>
  <si>
    <t>KTSL6</t>
  </si>
  <si>
    <t>APSL1</t>
  </si>
  <si>
    <t>APSL2</t>
  </si>
  <si>
    <t>BVSL1</t>
  </si>
  <si>
    <t>BVSL2</t>
  </si>
  <si>
    <t>HUSL1</t>
  </si>
  <si>
    <t>RLSL1</t>
  </si>
  <si>
    <t>RLSL2</t>
  </si>
  <si>
    <t>RLSL3</t>
  </si>
  <si>
    <t>RLSL4</t>
  </si>
  <si>
    <t>RLSL5</t>
  </si>
  <si>
    <t>RLSL6</t>
  </si>
  <si>
    <t>RLSL7</t>
  </si>
  <si>
    <t>RLSL8</t>
  </si>
  <si>
    <t>RLSL2259</t>
  </si>
  <si>
    <t>RLSL2260</t>
  </si>
  <si>
    <t>RLSL2378</t>
  </si>
  <si>
    <t>RLSL9</t>
  </si>
  <si>
    <t>APSL3</t>
  </si>
  <si>
    <t>CMPSL1</t>
  </si>
  <si>
    <t>CMST1673</t>
  </si>
  <si>
    <t>CPSL1</t>
  </si>
  <si>
    <t>CPSL2</t>
  </si>
  <si>
    <t>HGSL1</t>
  </si>
  <si>
    <t>HGSL2</t>
  </si>
  <si>
    <t>HGSL3</t>
  </si>
  <si>
    <t>HGSL4</t>
  </si>
  <si>
    <t>HTSL1</t>
  </si>
  <si>
    <t>HGSL2377</t>
  </si>
  <si>
    <t>KRDSTL1</t>
  </si>
  <si>
    <t>TYSL1</t>
  </si>
  <si>
    <t>TYSL2</t>
  </si>
  <si>
    <t>TYSL3</t>
  </si>
  <si>
    <t>KRDST2040</t>
  </si>
  <si>
    <t>GTSL1</t>
  </si>
  <si>
    <t>GTSL2</t>
  </si>
  <si>
    <t>GTSL3</t>
  </si>
  <si>
    <t>KGSL1</t>
  </si>
  <si>
    <t>KGSL2</t>
  </si>
  <si>
    <t>KGSL3</t>
  </si>
  <si>
    <t>KMTSL1</t>
  </si>
  <si>
    <t>KMTSL2</t>
  </si>
  <si>
    <t>HNSL1</t>
  </si>
  <si>
    <t>HNSL3</t>
  </si>
  <si>
    <t>HNSL4</t>
  </si>
  <si>
    <t>KLSL1</t>
  </si>
  <si>
    <t>KLSL2</t>
  </si>
  <si>
    <t>KLSL3</t>
  </si>
  <si>
    <t>KLSL4</t>
  </si>
  <si>
    <t>KLSL5</t>
  </si>
  <si>
    <t>KLSL6</t>
  </si>
  <si>
    <t>KLSL7</t>
  </si>
  <si>
    <t>KLSL8</t>
  </si>
  <si>
    <t>KLST1645</t>
  </si>
  <si>
    <t>HNSL2222</t>
  </si>
  <si>
    <t>KBSL1</t>
  </si>
  <si>
    <t>KBSL10</t>
  </si>
  <si>
    <t>KBSL11</t>
  </si>
  <si>
    <t>KBSL12</t>
  </si>
  <si>
    <t>KBSL1237</t>
  </si>
  <si>
    <t>KBSL13</t>
  </si>
  <si>
    <t>KBSL14</t>
  </si>
  <si>
    <t>KBSL15</t>
  </si>
  <si>
    <t>KBSL4</t>
  </si>
  <si>
    <t>KBSL5</t>
  </si>
  <si>
    <t>KBSL7</t>
  </si>
  <si>
    <t>KBSL8</t>
  </si>
  <si>
    <t>KBSL9</t>
  </si>
  <si>
    <t>KBSL2244</t>
  </si>
  <si>
    <t>KBSL2680</t>
  </si>
  <si>
    <t>KMSL1</t>
  </si>
  <si>
    <t>KMSL2</t>
  </si>
  <si>
    <t>KMSL3</t>
  </si>
  <si>
    <t>KMSL4</t>
  </si>
  <si>
    <t>KMSL5</t>
  </si>
  <si>
    <t>KMST1664</t>
  </si>
  <si>
    <t>NHSL1</t>
  </si>
  <si>
    <t>NHSL2</t>
  </si>
  <si>
    <t>NHSL3</t>
  </si>
  <si>
    <t>NHSL4</t>
  </si>
  <si>
    <t>KMSL2299</t>
  </si>
  <si>
    <t>NHSL2243</t>
  </si>
  <si>
    <t>NHSL2270</t>
  </si>
  <si>
    <t>NHSL2271</t>
  </si>
  <si>
    <t>KMSL2600</t>
  </si>
  <si>
    <t>KMSL2608</t>
  </si>
  <si>
    <t>NHSL2602</t>
  </si>
  <si>
    <t>NHSL2601</t>
  </si>
  <si>
    <t>NHSL2607</t>
  </si>
  <si>
    <t>NHSL2579</t>
  </si>
  <si>
    <t>KNSL1</t>
  </si>
  <si>
    <t>KNSL10</t>
  </si>
  <si>
    <t>KNSL11</t>
  </si>
  <si>
    <t>KNSL12</t>
  </si>
  <si>
    <t>KNSL13</t>
  </si>
  <si>
    <t>KNSL14</t>
  </si>
  <si>
    <t>KNSL15</t>
  </si>
  <si>
    <t>KNSL16</t>
  </si>
  <si>
    <t>KNSL2</t>
  </si>
  <si>
    <t>KNSL3</t>
  </si>
  <si>
    <t>KNSL4</t>
  </si>
  <si>
    <t>KNSL5</t>
  </si>
  <si>
    <t>KNSL6</t>
  </si>
  <si>
    <t>KNSL7</t>
  </si>
  <si>
    <t>KNSL8</t>
  </si>
  <si>
    <t>KNSL9</t>
  </si>
  <si>
    <t>KNST2038</t>
  </si>
  <si>
    <t>KNST2036</t>
  </si>
  <si>
    <t>KNSL2240</t>
  </si>
  <si>
    <t>KNSL2241</t>
  </si>
  <si>
    <t>KNSL2261</t>
  </si>
  <si>
    <t>KNSL2262</t>
  </si>
  <si>
    <t>KNSL2263</t>
  </si>
  <si>
    <t>KNSL2264</t>
  </si>
  <si>
    <t>KNSL2265</t>
  </si>
  <si>
    <t>KNSL2266</t>
  </si>
  <si>
    <t>KNSL2311</t>
  </si>
  <si>
    <t>KNSL2556</t>
  </si>
  <si>
    <t>KNSL2555</t>
  </si>
  <si>
    <t>KNSL2580</t>
  </si>
  <si>
    <t>KNSL2567</t>
  </si>
  <si>
    <t>KNSL2578</t>
  </si>
  <si>
    <t>BYSL1</t>
  </si>
  <si>
    <t>BYSL2</t>
  </si>
  <si>
    <t>CNSL1</t>
  </si>
  <si>
    <t>KSSL1</t>
  </si>
  <si>
    <t>KSSL2</t>
  </si>
  <si>
    <t>KSSL3</t>
  </si>
  <si>
    <t>KSSL4</t>
  </si>
  <si>
    <t>KSSL5</t>
  </si>
  <si>
    <t>KSSL6</t>
  </si>
  <si>
    <t>HDSL1</t>
  </si>
  <si>
    <t>HDSL2</t>
  </si>
  <si>
    <t>HDSL3</t>
  </si>
  <si>
    <t>HDSL4</t>
  </si>
  <si>
    <t>LGSL2</t>
  </si>
  <si>
    <t>LGSL3</t>
  </si>
  <si>
    <t>LGSL4</t>
  </si>
  <si>
    <t>LGSL5</t>
  </si>
  <si>
    <t>LGSL6</t>
  </si>
  <si>
    <t>LGSL8</t>
  </si>
  <si>
    <t>HDSL2312</t>
  </si>
  <si>
    <t>DEHSL2</t>
  </si>
  <si>
    <t>GHSL1</t>
  </si>
  <si>
    <t>GHSL2</t>
  </si>
  <si>
    <t>GHSL3</t>
  </si>
  <si>
    <t>GHSL4</t>
  </si>
  <si>
    <t>GHSL5</t>
  </si>
  <si>
    <t>GHSL6</t>
  </si>
  <si>
    <t>GHSL7</t>
  </si>
  <si>
    <t>GHSL8</t>
  </si>
  <si>
    <t>HDEHSL3</t>
  </si>
  <si>
    <t>MSSL1</t>
  </si>
  <si>
    <t>MSSL2</t>
  </si>
  <si>
    <t>MSSL3</t>
  </si>
  <si>
    <t>MSSL6</t>
  </si>
  <si>
    <t>NDHSL1</t>
  </si>
  <si>
    <t>NDHSL2</t>
  </si>
  <si>
    <t>NDHSL3</t>
  </si>
  <si>
    <t>TKSL1</t>
  </si>
  <si>
    <t>TKSL2</t>
  </si>
  <si>
    <t>TKSL3</t>
  </si>
  <si>
    <t>MSSL2039</t>
  </si>
  <si>
    <t>GHSL2224</t>
  </si>
  <si>
    <t>GHSL2225</t>
  </si>
  <si>
    <t>KESL1</t>
  </si>
  <si>
    <t>KESL2</t>
  </si>
  <si>
    <t>KESL3</t>
  </si>
  <si>
    <t>MKSL1</t>
  </si>
  <si>
    <t>MKSL2</t>
  </si>
  <si>
    <t>MKSL3</t>
  </si>
  <si>
    <t>TMSL1</t>
  </si>
  <si>
    <t>TMSL2</t>
  </si>
  <si>
    <t>TMSL3</t>
  </si>
  <si>
    <t>KESL2269</t>
  </si>
  <si>
    <t>KESL2272</t>
  </si>
  <si>
    <t>MKSL2310</t>
  </si>
  <si>
    <t>TMSL2267</t>
  </si>
  <si>
    <t>TMSL2268</t>
  </si>
  <si>
    <t>KESL2559</t>
  </si>
  <si>
    <t>BPSL1</t>
  </si>
  <si>
    <t>BPSL2</t>
  </si>
  <si>
    <t>BPSL3</t>
  </si>
  <si>
    <t>HTPSL1</t>
  </si>
  <si>
    <t>HTPSL2</t>
  </si>
  <si>
    <t>HTPSL3</t>
  </si>
  <si>
    <t>RMSL1</t>
  </si>
  <si>
    <t>RMSL2</t>
  </si>
  <si>
    <t>RMSL3</t>
  </si>
  <si>
    <t>RMSL4</t>
  </si>
  <si>
    <t>RMSL5</t>
  </si>
  <si>
    <t>RMSL6</t>
  </si>
  <si>
    <t>RMST1644</t>
  </si>
  <si>
    <t>RMSL2366</t>
  </si>
  <si>
    <t>HPSL2247</t>
  </si>
  <si>
    <t>ISL1</t>
  </si>
  <si>
    <t>ISL2</t>
  </si>
  <si>
    <t>MSHL878</t>
  </si>
  <si>
    <t>MVSL1</t>
  </si>
  <si>
    <t>MVSL2</t>
  </si>
  <si>
    <t>MVSL3</t>
  </si>
  <si>
    <t>SHSL10</t>
  </si>
  <si>
    <t>SHSL11</t>
  </si>
  <si>
    <t>SHSL12</t>
  </si>
  <si>
    <t>SHSL13</t>
  </si>
  <si>
    <t>SHSL15</t>
  </si>
  <si>
    <t>SHSL17</t>
  </si>
  <si>
    <t>SHSL18</t>
  </si>
  <si>
    <t>SHSL19</t>
  </si>
  <si>
    <t>SHSL4</t>
  </si>
  <si>
    <t>SHSL5</t>
  </si>
  <si>
    <t>SHSL6</t>
  </si>
  <si>
    <t>SHSL7</t>
  </si>
  <si>
    <t>SHSL8</t>
  </si>
  <si>
    <t>SHSL9</t>
  </si>
  <si>
    <t>SHSL2772</t>
  </si>
  <si>
    <t>SHSL2773</t>
  </si>
  <si>
    <t>SHSL2774</t>
  </si>
  <si>
    <t>SHSL2775</t>
  </si>
  <si>
    <t>SHSL2776</t>
  </si>
  <si>
    <t>SHSL2246</t>
  </si>
  <si>
    <t>SHSL2369</t>
  </si>
  <si>
    <t>SHSL2391</t>
  </si>
  <si>
    <t>SHSL20</t>
  </si>
  <si>
    <t>SRSL1</t>
  </si>
  <si>
    <t>SRSL2</t>
  </si>
  <si>
    <t>SRSL3</t>
  </si>
  <si>
    <t>SRSL4</t>
  </si>
  <si>
    <t>SRSL5</t>
  </si>
  <si>
    <t>THGSL1</t>
  </si>
  <si>
    <t>SRSL2252</t>
  </si>
  <si>
    <t>SRSL2380</t>
  </si>
  <si>
    <t>BVNSL1</t>
  </si>
  <si>
    <t>BVNSL2</t>
  </si>
  <si>
    <t>BVNSL3</t>
  </si>
  <si>
    <t>HMNSL1</t>
  </si>
  <si>
    <t>HMNSL2</t>
  </si>
  <si>
    <t>NRSL1</t>
  </si>
  <si>
    <t>NRSL2</t>
  </si>
  <si>
    <t>NRSL3</t>
  </si>
  <si>
    <t>SGSL1</t>
  </si>
  <si>
    <t>SGSL2</t>
  </si>
  <si>
    <t>SGSL3</t>
  </si>
  <si>
    <t>TGSL1</t>
  </si>
  <si>
    <t>TGSL2</t>
  </si>
  <si>
    <t>TGSL3</t>
  </si>
  <si>
    <t>TGSL4</t>
  </si>
  <si>
    <t>TPSL1</t>
  </si>
  <si>
    <t>TPSL2</t>
  </si>
  <si>
    <t>TPSL3</t>
  </si>
  <si>
    <t>TPSL4</t>
  </si>
  <si>
    <t>TPSL5</t>
  </si>
  <si>
    <t>TPSL7</t>
  </si>
  <si>
    <t>HMNSL2226</t>
  </si>
  <si>
    <t>TPSL2221</t>
  </si>
  <si>
    <t>TGSL2576</t>
  </si>
  <si>
    <t>TPSL2577</t>
  </si>
  <si>
    <t>CKHSL1</t>
  </si>
  <si>
    <t>CKHSL2</t>
  </si>
  <si>
    <t>CKHSL3</t>
  </si>
  <si>
    <t>CKHSL4</t>
  </si>
  <si>
    <t>CKHST1647</t>
  </si>
  <si>
    <t>YKSL1</t>
  </si>
  <si>
    <t>YKSL2</t>
  </si>
  <si>
    <t>YKSL3</t>
  </si>
  <si>
    <t>YKSL4</t>
  </si>
  <si>
    <t>YKSL5</t>
  </si>
  <si>
    <t>YKSL6</t>
  </si>
  <si>
    <t>YKSL7</t>
  </si>
  <si>
    <t>YKST1646</t>
  </si>
  <si>
    <t>YRSL1</t>
  </si>
  <si>
    <t>YRST2035</t>
  </si>
  <si>
    <t>YKSL2557</t>
  </si>
  <si>
    <t>YKSL2582</t>
  </si>
  <si>
    <t>YKSL2584</t>
  </si>
  <si>
    <t>CKHSL2581</t>
  </si>
  <si>
    <t>YRSL2583</t>
  </si>
  <si>
    <t>YRSL2593</t>
  </si>
  <si>
    <t>YRSL2594</t>
  </si>
  <si>
    <t>ಅರಬಗಟ್ಟೆ</t>
  </si>
  <si>
    <t>ಅರಕೆರೆ</t>
  </si>
  <si>
    <t>ಬನ್ನಿಕೊಡು</t>
  </si>
  <si>
    <t>ಬಸವನಹಳ್ಳಿ</t>
  </si>
  <si>
    <t>ಬೇಲಿಮಲ್ಲೂರು</t>
  </si>
  <si>
    <t>ಬೀರಗೊಂಡನಹಳ್ಳಿ</t>
  </si>
  <si>
    <t>ಬೆನಕನಹಳ್ಳಿ</t>
  </si>
  <si>
    <t>ಎಚ್.ಗೋಪಗೊಂಡನಹಳ್ಳಿ</t>
  </si>
  <si>
    <t>ಎಚ್.ಕಡದಕಟ್ಟೆ</t>
  </si>
  <si>
    <t>ಹನುಮಸಾಗರ</t>
  </si>
  <si>
    <t>ಹರಳಹಳ್ಳಿ</t>
  </si>
  <si>
    <t>ಹತ್ತೂರು</t>
  </si>
  <si>
    <t>ಹಿರೇಗೋಣಿಗೆರೆ</t>
  </si>
  <si>
    <t>ಹುಣಸಗಟ್ಟ</t>
  </si>
  <si>
    <t>ರಾಗಿ ಹೊಸಹಳ್ಳಿ</t>
  </si>
  <si>
    <t>ಕಮ್ಮಾರಗಟ್ಟೆ</t>
  </si>
  <si>
    <t>ಕುಳಗಟ್ಟೆ</t>
  </si>
  <si>
    <t>ಕುಲಾಂಬಿ</t>
  </si>
  <si>
    <t>ಕುಂಬಳೂರು</t>
  </si>
  <si>
    <t>ಕುಂದೂರು</t>
  </si>
  <si>
    <t>ಕ್ಯಾಸಿನಕೆರೆ</t>
  </si>
  <si>
    <t>ಲಿಂಗಾಪುರ</t>
  </si>
  <si>
    <t>ಮಾಸಡಿ</t>
  </si>
  <si>
    <t>ಮುಕ್ತೇನಹಳ್ಳಿ</t>
  </si>
  <si>
    <t>ರಾಂಪುರ</t>
  </si>
  <si>
    <t>ಸಾಸ್ವೆಹಳ್ಳಿ</t>
  </si>
  <si>
    <t xml:space="preserve"> ಸೊರಟೂರು</t>
  </si>
  <si>
    <t xml:space="preserve"> ತಿಮ್ಲಾಪುರ</t>
  </si>
  <si>
    <t xml:space="preserve"> ಯಕ್ಕನಹಳ್ಳಿ</t>
  </si>
  <si>
    <t>20HP</t>
  </si>
  <si>
    <t>13HP</t>
  </si>
  <si>
    <t>ಸುಂಕದಕಟ್ಟೆ</t>
  </si>
  <si>
    <t>ಅರಕೆರೆ ಕಾಲೋನಿ</t>
  </si>
  <si>
    <t>ನರಸಗೊಂಡನಹಳ್ಳಿ</t>
  </si>
  <si>
    <t>ಕೋಟೆಮಲ್ಲೂರು</t>
  </si>
  <si>
    <t>ಕೋಟೆಮಲ್ಲುರು ತಾಂಡ</t>
  </si>
  <si>
    <t>ಯಾರೆಚಿಕ್ಕನಹಳ್ಳಿ</t>
  </si>
  <si>
    <t>ಯರೆಚಿಕ್ಕನಹಳ್ಳಿ</t>
  </si>
  <si>
    <t>ಚಿಕ್ಕಬಾಸುರು ತಾಂಡ</t>
  </si>
  <si>
    <t>ಚಿಕ್ಕಬಸೂರು</t>
  </si>
  <si>
    <t>ಹುನುಸೆಹಳ್ಳಿ</t>
  </si>
  <si>
    <t>2 HP</t>
  </si>
  <si>
    <t>8 HP</t>
  </si>
  <si>
    <t>5.8 HP</t>
  </si>
  <si>
    <t>5 HP</t>
  </si>
  <si>
    <t>6 HP</t>
  </si>
  <si>
    <t>1 HP</t>
  </si>
  <si>
    <t>7.5 HP</t>
  </si>
  <si>
    <t>3 HP</t>
  </si>
  <si>
    <t>ಉಜ್ಜನಿಪುರ</t>
  </si>
  <si>
    <t>ಹೀರೆಬಾಸೂರ್</t>
  </si>
  <si>
    <t>ಸದಾಶಿವಪುರ</t>
  </si>
  <si>
    <t>ಬಲ್ಲಮುರಿ</t>
  </si>
  <si>
    <t xml:space="preserve">8 HP </t>
  </si>
  <si>
    <t xml:space="preserve">2 HP </t>
  </si>
  <si>
    <t>10 HP</t>
  </si>
  <si>
    <t>2.5 HP</t>
  </si>
  <si>
    <t>4 HP</t>
  </si>
  <si>
    <t>5.04 HP</t>
  </si>
  <si>
    <t>5.06 HP</t>
  </si>
  <si>
    <t>5.08 HP</t>
  </si>
  <si>
    <t>5.1 HP</t>
  </si>
  <si>
    <t>6.04 HP</t>
  </si>
  <si>
    <t>7 HP</t>
  </si>
  <si>
    <t>9 HP</t>
  </si>
  <si>
    <t>12.5 HP</t>
  </si>
  <si>
    <t>15 HP</t>
  </si>
  <si>
    <t>ತಾಲ್ಲೂಕು : ಹೊನ್ನಾಳಿ</t>
  </si>
  <si>
    <t>ಹೊಸಕಟ್ಟೇ</t>
  </si>
  <si>
    <t>ಎಸ್.ಮಲ್ಲಾಪುರಾ</t>
  </si>
  <si>
    <t>ಬಿದರಗಡ್ಡೆ</t>
  </si>
  <si>
    <t>ಅಪ್ಪರ್‌ ತುಂಗಾ</t>
  </si>
  <si>
    <t>ಹೊಳೆಮಾದಾಪುರ</t>
  </si>
  <si>
    <t>ಬಳ್ಳೆಶ್ವರಾ</t>
  </si>
  <si>
    <t>ಹೊಳೆಹರಳಹಳ್ಳಿ</t>
  </si>
  <si>
    <t>ಕೊನನಾಯಕನಹಳ್ಳಿ</t>
  </si>
  <si>
    <t>ದಿಢಗೂರು</t>
  </si>
  <si>
    <t>ಚಿಕ್ಕೆರಹಳ್ಳಿ</t>
  </si>
  <si>
    <t>ದೊಡ್ಡೆರಹಳ್ಳಿ</t>
  </si>
  <si>
    <t>ಮರಿಕೋಪ್ಪಾ</t>
  </si>
  <si>
    <t>ಚಿಕ್ಕಗೋಣಿಗೆರೆ</t>
  </si>
  <si>
    <t>ಹರಗನಹಳ್ಳಿ</t>
  </si>
  <si>
    <t>ಹೊನ್ನುರವಡ್ಡರಹಟ್ಟಿ</t>
  </si>
  <si>
    <t>ಹೊನ್ನುರವಡ್ಡರಹಟ್ಟಿ ತಾಂಡ</t>
  </si>
  <si>
    <t>ಕೊಣನತಲೆ</t>
  </si>
  <si>
    <t>ಅಪ್ಪುರಾವ್‌ ಕ್ಯಾಂಪ್</t>
  </si>
  <si>
    <t>ಭಾಗೆವಾಡಿ</t>
  </si>
  <si>
    <t>ಹುರಳಹಳ್ಳಿ</t>
  </si>
  <si>
    <t>ಚನ್ನಾಮುಂಬಾಪುರಾ</t>
  </si>
  <si>
    <t>ಚಿಲ್ಲಾಪುರಾ</t>
  </si>
  <si>
    <t>ಹತ್ತಿಹಾಳು</t>
  </si>
  <si>
    <t>ಕರಡಿಕ್ಯಾಂಪ್</t>
  </si>
  <si>
    <t>ತ್ಯಾಗದಕಟ್ಟೆ</t>
  </si>
  <si>
    <t>ಗಂಟ್ಯಾಪುರ</t>
  </si>
  <si>
    <t>ಹನುಮನಹಳ್ಳಿ</t>
  </si>
  <si>
    <t>ನೆಲೆಹೊನ್ನೆ ಕ್ಯಾಂಪ್</t>
  </si>
  <si>
    <t>ನೆಲೆಹೊನ್ನೆ</t>
  </si>
  <si>
    <t>ಭೈರನಹಳ್ಳಿ</t>
  </si>
  <si>
    <t>ಚನ್ನೆಹಳ್ಳಿ</t>
  </si>
  <si>
    <t>ಹನಗಾವಾಡಿ</t>
  </si>
  <si>
    <t>ದೆವರಹೊನ್ನಾಳಿ</t>
  </si>
  <si>
    <t>ಗೊಲ್ಲರಹಳ್ಳಿ</t>
  </si>
  <si>
    <t>ಹೊಸ ದೆವರಹೊನ್ನಾಳಿ</t>
  </si>
  <si>
    <t>ತಕ್ಕನಹಳ್ಳಿ</t>
  </si>
  <si>
    <t>ಕೆಂಗನಹಳ್ಳಿ</t>
  </si>
  <si>
    <t>ತಿಮೇನಹಳ್ಳಿ</t>
  </si>
  <si>
    <t>ಬುಳ್ಳಾಪುರ</t>
  </si>
  <si>
    <t>ಹೊಟ್ಯಾಪುರ</t>
  </si>
  <si>
    <t>ಮಾವಿನಕೊಟೆ</t>
  </si>
  <si>
    <t>ಐನೂರು</t>
  </si>
  <si>
    <t>ಬೆವಿನಹಳ್ಳಿ</t>
  </si>
  <si>
    <t>ನೆಲೆಹೋನ್ನೆ</t>
  </si>
  <si>
    <t>ನೆರಲಗೋಂಡಿ</t>
  </si>
  <si>
    <t>ಸಿಂಗಟಗರೆ</t>
  </si>
  <si>
    <t>ತರಗನಹಳ್ಳಿ</t>
  </si>
  <si>
    <t>ಚಿಕ್ಕಹಾಲಿವಾಣ</t>
  </si>
  <si>
    <t>ಎರೆಚಿಕ್ಖನಹಳ್ಳಿ</t>
  </si>
  <si>
    <t>ಎರೆಹಳ್ಳಿ</t>
  </si>
  <si>
    <t>ಕಮ್ಮಾರಘಟ್ಟೆ ತಾಂಡ</t>
  </si>
  <si>
    <t>ತುಗ್ಲಹಳ್ಳಿ</t>
  </si>
  <si>
    <t>0.24 KW</t>
  </si>
  <si>
    <t>0.3 KW</t>
  </si>
  <si>
    <t>0.32 KW</t>
  </si>
  <si>
    <t>0.34 KW</t>
  </si>
  <si>
    <t>0.35 KW</t>
  </si>
  <si>
    <t>0.4 KW</t>
  </si>
  <si>
    <t>0.41 KW</t>
  </si>
  <si>
    <t>0.48 KW</t>
  </si>
  <si>
    <t>0.5 KW</t>
  </si>
  <si>
    <t>0.51 KW</t>
  </si>
  <si>
    <t>0.52 KW</t>
  </si>
  <si>
    <t>0.54 KW</t>
  </si>
  <si>
    <t>0.58 KW</t>
  </si>
  <si>
    <t>0.6 KW</t>
  </si>
  <si>
    <t>0.62 KW</t>
  </si>
  <si>
    <t>0.64 KW</t>
  </si>
  <si>
    <t>0.65 KW</t>
  </si>
  <si>
    <t>0.66 KW</t>
  </si>
  <si>
    <t>0.67 KW</t>
  </si>
  <si>
    <t>0.68 KW</t>
  </si>
  <si>
    <t>0.7 KW</t>
  </si>
  <si>
    <t>0.72 KW</t>
  </si>
  <si>
    <t>0.73 KW</t>
  </si>
  <si>
    <t>0.74 KW</t>
  </si>
  <si>
    <t>0.75 KW</t>
  </si>
  <si>
    <t>0.76 KW</t>
  </si>
  <si>
    <t>0.77KW</t>
  </si>
  <si>
    <t>0.78 KW</t>
  </si>
  <si>
    <t>0.8 KW</t>
  </si>
  <si>
    <t>0.84 KW</t>
  </si>
  <si>
    <t>0.85 KW</t>
  </si>
  <si>
    <t>0.86 KW</t>
  </si>
  <si>
    <t>0.87 KW</t>
  </si>
  <si>
    <t>0.89 KW</t>
  </si>
  <si>
    <t>0.9 KW</t>
  </si>
  <si>
    <t>0.94 KW</t>
  </si>
  <si>
    <t>0.97 KW</t>
  </si>
  <si>
    <t>0.98 KW</t>
  </si>
  <si>
    <t>1 KW</t>
  </si>
  <si>
    <t>1.04 KW</t>
  </si>
  <si>
    <t>1.05 KW</t>
  </si>
  <si>
    <t>1.08 KW</t>
  </si>
  <si>
    <t>1.09 KW</t>
  </si>
  <si>
    <t>1.1 KW</t>
  </si>
  <si>
    <t>1.12 KW</t>
  </si>
  <si>
    <t>1.13 KW</t>
  </si>
  <si>
    <t>1.14 KW</t>
  </si>
  <si>
    <t>1.15 KW</t>
  </si>
  <si>
    <t>1.16 KW</t>
  </si>
  <si>
    <t>1.2 KW</t>
  </si>
  <si>
    <t>1.21 KW</t>
  </si>
  <si>
    <t>1.22 KW</t>
  </si>
  <si>
    <t>1.25 KW</t>
  </si>
  <si>
    <t>1.26 KW</t>
  </si>
  <si>
    <t>1.28 KW</t>
  </si>
  <si>
    <t>1.3 KW</t>
  </si>
  <si>
    <t>1.31 KW</t>
  </si>
  <si>
    <t>1.32 KW</t>
  </si>
  <si>
    <t>1.34 KW</t>
  </si>
  <si>
    <t>1.35 KW</t>
  </si>
  <si>
    <t>1.38 KW</t>
  </si>
  <si>
    <t>1.4 KW</t>
  </si>
  <si>
    <t>1.41 KW</t>
  </si>
  <si>
    <t>1.42 KW</t>
  </si>
  <si>
    <t>1.45 KW</t>
  </si>
  <si>
    <t>1.47 KW</t>
  </si>
  <si>
    <t>1.5 KW</t>
  </si>
  <si>
    <t>1.52 KW</t>
  </si>
  <si>
    <t>1.55 KW</t>
  </si>
  <si>
    <t>1.56 KW</t>
  </si>
  <si>
    <t>1.57 KW</t>
  </si>
  <si>
    <t>13 KW</t>
  </si>
  <si>
    <t>10 KW</t>
  </si>
  <si>
    <t>1.6 KW</t>
  </si>
  <si>
    <t>1.62 KW</t>
  </si>
  <si>
    <t>1.63 KW</t>
  </si>
  <si>
    <t>1.66 KW</t>
  </si>
  <si>
    <t>1.69 KW</t>
  </si>
  <si>
    <t>1.7 KW</t>
  </si>
  <si>
    <t>1.8 KW</t>
  </si>
  <si>
    <t>1.72 KW</t>
  </si>
  <si>
    <t>1.95 KW</t>
  </si>
  <si>
    <t>1.75 KW</t>
  </si>
  <si>
    <t>1.85 KW</t>
  </si>
  <si>
    <t>1.98 KW</t>
  </si>
  <si>
    <t>1.83 KW</t>
  </si>
  <si>
    <t>1.84 KW</t>
  </si>
  <si>
    <t>1.79 KW</t>
  </si>
  <si>
    <t>1.87 KW</t>
  </si>
  <si>
    <t xml:space="preserve"> KW</t>
  </si>
  <si>
    <t>1.9 KW</t>
  </si>
  <si>
    <t>1.78 KW</t>
  </si>
  <si>
    <t>1.94 KW</t>
  </si>
  <si>
    <t>1.92 KW</t>
  </si>
  <si>
    <t>1.97 KW</t>
  </si>
  <si>
    <t>1.88 KW</t>
  </si>
  <si>
    <t>2 KW</t>
  </si>
  <si>
    <t>2.52 KW</t>
  </si>
  <si>
    <t>2.72 KW</t>
  </si>
  <si>
    <t>2.81 KW</t>
  </si>
  <si>
    <t>2.1 KW</t>
  </si>
  <si>
    <t>2.55 KW</t>
  </si>
  <si>
    <t>2.9 KW</t>
  </si>
  <si>
    <t>2.74 KW</t>
  </si>
  <si>
    <t>2.3 KW</t>
  </si>
  <si>
    <t>2.42 KW</t>
  </si>
  <si>
    <t>2.32 KW</t>
  </si>
  <si>
    <t>2.24 KW</t>
  </si>
  <si>
    <t>2.6 KW</t>
  </si>
  <si>
    <t>2.13 KW</t>
  </si>
  <si>
    <t>2.83 KW</t>
  </si>
  <si>
    <t>2.01 KW</t>
  </si>
  <si>
    <t>2.15 KW</t>
  </si>
  <si>
    <t>2.8 KW</t>
  </si>
  <si>
    <t>2.25 KW</t>
  </si>
  <si>
    <t>2.49 KW</t>
  </si>
  <si>
    <t>2.12 KW</t>
  </si>
  <si>
    <t>2.36 KW</t>
  </si>
  <si>
    <t>3 KW</t>
  </si>
  <si>
    <t>7 KW</t>
  </si>
  <si>
    <t>3.5 KW</t>
  </si>
  <si>
    <t>5 KW</t>
  </si>
  <si>
    <t>3.2 KW</t>
  </si>
  <si>
    <t>3.11 KW</t>
  </si>
  <si>
    <t>5.46 KW</t>
  </si>
  <si>
    <t>3.9 KW</t>
  </si>
  <si>
    <t>3.1 KW</t>
  </si>
  <si>
    <t>9 KW</t>
  </si>
  <si>
    <t>4.35 KW</t>
  </si>
  <si>
    <t>5.8 KW</t>
  </si>
  <si>
    <t>4.84 KW</t>
  </si>
  <si>
    <t>4.5 KW</t>
  </si>
  <si>
    <t>4.93 KW</t>
  </si>
  <si>
    <t>3.28 KW</t>
  </si>
  <si>
    <t>4 KW</t>
  </si>
  <si>
    <t>3.25 KW</t>
  </si>
  <si>
    <t>3.65 KW</t>
  </si>
  <si>
    <t>ಮುಂದುವರೆಸಬೇಕು</t>
  </si>
  <si>
    <t>ಇಲ್ಲಾ</t>
  </si>
  <si>
    <t>ಹೌದು</t>
  </si>
  <si>
    <t>ಮುಂದುವರೆಸುವುದು ಬೇಡ</t>
  </si>
  <si>
    <t>ಇದೆ</t>
  </si>
  <si>
    <t>ಸ್ಥಾವರವು ಉತ್ತಮ ಸ್ಥಿತಿಯಲ್ಲಿ ಇದೆ</t>
  </si>
  <si>
    <t>CFL 18W</t>
  </si>
  <si>
    <t>LEB 9W</t>
  </si>
  <si>
    <t>LED12W</t>
  </si>
  <si>
    <t>HIGH MASK LIGHT 240W</t>
  </si>
  <si>
    <t>LED TUBE</t>
  </si>
  <si>
    <t>LED36</t>
  </si>
  <si>
    <t>ಕುಲ</t>
  </si>
  <si>
    <t>ನಮೂನೆ - 2 B</t>
  </si>
  <si>
    <t>Location</t>
  </si>
  <si>
    <t>Application Registerd/Not</t>
  </si>
  <si>
    <t>Farmalities observed or Not</t>
  </si>
  <si>
    <t>Remarks</t>
  </si>
  <si>
    <t>Single/Three Phase</t>
  </si>
  <si>
    <t>Borwell/Open well</t>
  </si>
  <si>
    <t>Monthly Minimum</t>
  </si>
  <si>
    <t>Excess Load recorded</t>
  </si>
  <si>
    <t>ಅನುಮತಿ ಪಡೆದ ಭಾರ in KW</t>
  </si>
  <si>
    <r>
      <t>ಆಂದೋಲನದ ಅವಧಿಯಲ್ಲಿ ಸ್ಥಳ ಪರಿಶೀಲನಾಧಿಕಾರಿಗಳು ಸಲ್ಲಿಸ</t>
    </r>
    <r>
      <rPr>
        <b/>
        <sz val="16"/>
        <color rgb="FFFF0000"/>
        <rFont val="Calibri"/>
        <family val="2"/>
        <scheme val="minor"/>
      </rPr>
      <t>ಬೇಕಾದ ಕುಡಿಯುವ ನೀರಿನ ಸ್ಥಾವರಗಳ ಮಾಹಿತಿ</t>
    </r>
  </si>
  <si>
    <t>No of Bulbs Connected</t>
  </si>
  <si>
    <t xml:space="preserve">NO OF LONG DIS INSTALLATIONS </t>
  </si>
  <si>
    <t xml:space="preserve">MONTHLY FC DEMAND </t>
  </si>
  <si>
    <t xml:space="preserve">NO OF BMD RECORDING </t>
  </si>
  <si>
    <t>STL</t>
  </si>
  <si>
    <t>WW</t>
  </si>
  <si>
    <t xml:space="preserve">WW </t>
  </si>
  <si>
    <t>LED SAVINGS</t>
  </si>
  <si>
    <t>ಗ್ರಾಮ ಪಂಚಾಯಿತಿ ಕಟ್ಟಡ &amp; ಇತರೆ</t>
  </si>
  <si>
    <t xml:space="preserve">Connected Load in </t>
  </si>
  <si>
    <t>Monthly Fixed Charges Losses to Board</t>
  </si>
  <si>
    <t>Total Revenue Losses to Board Per Month</t>
  </si>
  <si>
    <t>Energy Losses to Board Due to Un Authorized Connectionn(In Units)-(Connected Load in HP * 0.746KW*10Hrs/Day*30Days)</t>
  </si>
  <si>
    <t>INCANDUCENT BULB 60W</t>
  </si>
  <si>
    <t>Total UnAuthorized Load in KW</t>
  </si>
  <si>
    <t>Energy Losses to Board Due to Un Authorized Connection(In Units)-(1kw **12Hrs/Day*30Days)</t>
  </si>
  <si>
    <t>Revenue Losses to Board Per Month(In Rupees-Rs5.5/Unit)</t>
  </si>
  <si>
    <t>Revenue Losses to Board Per Month(In Rupees-Rs6/Unit)(In Rs)</t>
  </si>
  <si>
    <t>ಒಟ್ಟು ಮೊತ್ತ</t>
  </si>
  <si>
    <t>ನಮೂನೆ - 1A</t>
  </si>
  <si>
    <t xml:space="preserve">ಆಂದೋಲನದ ಅವಧಿಯಲ್ಲಿ, ಸ್ಥಳ ಪರಿಶೀಲನಾಧಿಕಾರಿಗಳು ಸಲ್ಲಿಸಬೇಕಾದ ಕುಡಿಯುವ
ನೀರಿನ ಸ್ಥಾವರಗಳ ಮಾಹಿತಿ.
</t>
  </si>
  <si>
    <t>ನಮೂನೆ-1</t>
  </si>
  <si>
    <t>ಕುಡಿಯುವ ನೀರಿನ ಸ್ಥಾವರಗಳಿಗೆ ಪಡೆದ ವಿದ್ಯುತ್‌  ಸಂಪರ್ಕಗಳ ಮರು ಹೊಂದಾಣಿಕೆ ವಿವರ</t>
  </si>
  <si>
    <t>ಕ್ರ.ಸಂ.</t>
  </si>
  <si>
    <t xml:space="preserve">ಸದರಿ ಆರ್.‌ಆರ್.‌ನಂ. ನ ಮೇ--2025 ರ ತಿಂಗಳ ವಿದ್ಯುತ್‌ ಬಿಲ್‌ ಮೊತ್ತ </t>
  </si>
  <si>
    <t>ವ್ಯತ್ಯಾಸ ಸರಿಪಡಿಸಿದಲ್ಲಿ /ಸ್ಥಳಾಂತರಿಸಿದಲ್ಲಿ /ಮುಂದುವರೆಸದಿದ್ದಲ್ಲಿ ಗ್ರಾ.ಪಂ. ಗೆ ಉಳಿಯುವ ಪ್ರತಿ ತಿಂಗಳ ಮೊತ್ತ</t>
  </si>
  <si>
    <t>ಸ್ಥಾವರ ಅಸ್ವಿತ್ವದಲ್ಲಿಲ್ಲ</t>
  </si>
  <si>
    <t>ಮಾಪಕ ಸರಿ ಇರದೆ  ಬಿಲ್ಲಿನಲ್ಲಿ ವ್ಯತ್ಯಾಸವಾಗುತ್ತಿದೆ.</t>
  </si>
  <si>
    <t>ಮಾಪಕ ಸರಿ ಇರದೆ  ಡೈರೆಕ್ಟ್‌ ಕನೆಕ್ಷನ್‌(DC) ಇದೆ</t>
  </si>
  <si>
    <t>ಮೀಟರ್‌ ನಾನ್‌ ರೆಕಾರ್ಡಿಂಗ್‌ ಆಗುತ್ತಿದೆ (MNR)</t>
  </si>
  <si>
    <t>ಅನುಮೋದಿತ ಭಾರ (SL) ಕಡಿಮೆ ಇದ್ದು ಮೀಟರ್‌ ನಲ್ಲಿ ಹೆಚ್ಚು (MD) ಬೇಡಿಕೆ ದಾಖಲಾಗುತ್ತಿದೆ
(IN KW)</t>
  </si>
  <si>
    <t>ಅನುಮೋದಿತ ಭಾರ (SL) ಕಡಿಮೆ ಇದ್ದು ಮೀಟರ್‌ ನಲ್ಲಿ ಹೆಚ್ಚು (MD) ಬೇಡಿಕೆ ದಾಖಲಾಗುತ್ತಿದೆ
(IN HP)</t>
  </si>
  <si>
    <t>MD-SL</t>
  </si>
  <si>
    <t>ಅನುಮೋದಿತ ಭಾರ (SL) ಹೆಚ್ಚುಇದ್ದು ಮೀಟರ್‌ ನಲ್ಲಿ ಕಡಿಮೆ (MD) ಬೇಡಿಕೆ ದಾಖಲಾಗುತ್ತಿದೆ</t>
  </si>
  <si>
    <t>ಖಾಸಗಿಯವರು ಬಳಸುತ್ತಿದ್ದಾರೆ ಆದರೆ ಬಿಲ್ಲು ಗ್ರಾ.ಪಂ.ಗೆ ಬರುತ್ತದೆ.</t>
  </si>
  <si>
    <t>ಸ್ಥಾವರ ಬಂದ್‌ ಇರುತ್ತದೆ.</t>
  </si>
  <si>
    <t>ಇಲ್ಲ</t>
  </si>
  <si>
    <t>LIVE</t>
  </si>
  <si>
    <t>ಆರ್.ಆರ್.‌ ನಂ. ಇಲ್ಲದೆ ಅನಧಿಕೃತ ಸಂಪರ್ಕವಿರುವ ಸ್ಥಾವರಗಳನ್ನು ಪ್ರತ್ಯೇಕವಾಗಿ ಪಟ್ಟಿ ಮಾಡುವುದು.</t>
  </si>
  <si>
    <t>ವಲಯ ಅಭಿಯಂತರರ ಹೆಸರು  ಮತ್ತು ಸಹಿ</t>
  </si>
  <si>
    <t>ಪಂಚಾಯತಿ ಅಭಿವೃದ್ಧಿ ಅಧಿಕಾರಿಯ ಹೆಸರು ಮತ್ತು ಸಹಿ</t>
  </si>
  <si>
    <t>ಅಜ್ಜಿಹಳ್ಳಿ</t>
  </si>
  <si>
    <t>ತಾಲ್ಲೂಕು:CHANNAGIRI</t>
  </si>
  <si>
    <t>GP NAME</t>
  </si>
  <si>
    <t xml:space="preserve">ಗ್ರಾಮ ಪಂಚಾಯತಿ : ನಲ್ಲೂರು </t>
  </si>
  <si>
    <t xml:space="preserve">ನಲ್ಲೂರು </t>
  </si>
  <si>
    <t>NP15</t>
  </si>
  <si>
    <t>NALLUR</t>
  </si>
  <si>
    <t>NP203</t>
  </si>
  <si>
    <t>NP37</t>
  </si>
  <si>
    <t>NP55</t>
  </si>
  <si>
    <t>NP56</t>
  </si>
  <si>
    <t>NP57</t>
  </si>
  <si>
    <t>NP7</t>
  </si>
  <si>
    <t>NWP1062</t>
  </si>
  <si>
    <t>NWP1668</t>
  </si>
  <si>
    <t>NWP1845</t>
  </si>
  <si>
    <t>NWP1846</t>
  </si>
  <si>
    <t>NWP2118</t>
  </si>
  <si>
    <t>NWP2869</t>
  </si>
  <si>
    <t>NWP3287</t>
  </si>
  <si>
    <t>NWP3288</t>
  </si>
  <si>
    <t>NWP418</t>
  </si>
  <si>
    <t>NWP419</t>
  </si>
  <si>
    <t>NWP470</t>
  </si>
  <si>
    <t>NWP586</t>
  </si>
  <si>
    <t>NWP639</t>
  </si>
  <si>
    <t>NWP640</t>
  </si>
  <si>
    <t>NWP886</t>
  </si>
  <si>
    <t>NWP983</t>
  </si>
  <si>
    <t xml:space="preserve">ತಾಲ್ಲೂಕು : </t>
  </si>
  <si>
    <t>ಆಗರಬನ್ನಿಹಟ್ಟಿ</t>
  </si>
  <si>
    <t xml:space="preserve">ಆಂದೋಲನದ ಅವಧಿಯಲ್ಲಿ, ಸ್ಥಳ ಪರಿಶೀಲನಾಧಿಕಾರಿಗಳು ಸಲ್ಲಿಸಬೇಕಾದ ಬೀದಿ ದೀಪಗಳಿಗೆ ಪಡೆದ ವಿದ್ಯುತ್‌ ಸಂಪರ್ಕಗಳ ಮಾಹಿತಿ.
</t>
  </si>
  <si>
    <t>ನಮೂನೆ-2</t>
  </si>
  <si>
    <t>ಬೀದಿ ದೀಪಗಳಿಗೆ ಪಡೆದ ವಿದ್ಯುತ್‌ ಸಂಪರ್ಕಗಳ ಮರು ಹೊಂದಾಣಿಕೆ ವಿವರ</t>
  </si>
  <si>
    <t>ಆರ್.ಆರ್.‌ ಸಂಖ್ಯೆ</t>
  </si>
  <si>
    <t>ಅನುಮೋದಿತ ಭಾರ (SL) ಕಡಿಮೆ ಇದ್ದು ಮೀಟರ್‌ ನಲ್ಲಿ ಹೆಚ್ಚು (MD) ಬೇಡಿಕೆ ದಾಖಲಾಗುತ್ತಿದೆ</t>
  </si>
  <si>
    <t>SL-MD</t>
  </si>
  <si>
    <t>ಸ್ಥಾವರ ಬಂದ್‌ ಇರುತ್ತದೆ./ಕಂಬಗಳು ಇರುವುದಿಲ್ಲ.</t>
  </si>
  <si>
    <t>NSL15</t>
  </si>
  <si>
    <t>NSL18</t>
  </si>
  <si>
    <t>NSL19</t>
  </si>
  <si>
    <t>NSL21</t>
  </si>
  <si>
    <t>NSL20</t>
  </si>
  <si>
    <t>NSL23</t>
  </si>
  <si>
    <t>NSL22</t>
  </si>
  <si>
    <t>NSL24</t>
  </si>
  <si>
    <t>NSL25</t>
  </si>
  <si>
    <t>NSL26</t>
  </si>
  <si>
    <t>NSL14</t>
  </si>
  <si>
    <t>NSL13</t>
  </si>
  <si>
    <t>NSL7</t>
  </si>
  <si>
    <t>NSL11</t>
  </si>
  <si>
    <t>NSL8</t>
  </si>
  <si>
    <t>NSL9</t>
  </si>
  <si>
    <t>NSL5</t>
  </si>
  <si>
    <t>NSL10</t>
  </si>
  <si>
    <t>NSL3</t>
  </si>
  <si>
    <t>NSL2</t>
  </si>
  <si>
    <t>NSL12</t>
  </si>
  <si>
    <t>NSL1</t>
  </si>
  <si>
    <t>NSL4</t>
  </si>
  <si>
    <t>NSL6</t>
  </si>
  <si>
    <t>Un Authorized Water Supply Details in Channagiri Sub Division</t>
  </si>
  <si>
    <t>ತಾಲ್ಲೂಕು : CHANNAGIRI</t>
  </si>
  <si>
    <t>NILL</t>
  </si>
  <si>
    <t>Un Authorized Street Light  Details in CHANNAGIRI sub DIVISION</t>
  </si>
  <si>
    <t>ತಾಲ್ಲೂಕು : ಚನ್ನಗಿರಿ</t>
  </si>
  <si>
    <t>CHANNAGIRI SUB DIVISION TOTAL</t>
  </si>
  <si>
    <t>ನಮೂನೆ-3</t>
  </si>
  <si>
    <t>ಗ್ರಾಮ ಪಂಚಾಯತಿಯಿಂದ ವಿದ್ಯುತ್‌ ಬಿಲ್‌ ಭರಣ ಮಾಡುತ್ತಿರುವ ಸಮುದಾಯ ಆಸ್ತಿಗಳಿಗೆ ಪಡೆದ ವಿದ್ಯುತ್‌ ಸಂಪರ್ಕಗಳ ಮರುಹೊಂದಾಣಿಕೆ ವಿವರ (ಗ್ರಾ.ಪಂ. ಕಛೇರಿ, ಸಮುದಾಯ ಭವನ, ದೇವಸ್ಥಾನ, ಗ್ರಂಥಾಲಯ, ಜಿಮ್‌, ಅಂಗನವಾಡಿ, ಶಾಲೆ, ಬಸ್‌ ನಿಲ್ದಾಣ ಮತ್ತು ಇತರೆ)</t>
  </si>
  <si>
    <t>ಸ್ಥಾವರ ಅಸ್ವಿತ್ವದಲ್ಲಿಲ್ಲ/ಕಟ್ಟಡ ಹಾಳಾಗಿದೆ/ ದೀರ್ಘಕಾಲದಿಂದ ಬಳಕೆಯಲ್ಲಿಲ್ಲ.</t>
  </si>
  <si>
    <t>NL274</t>
  </si>
  <si>
    <t>NL24982</t>
  </si>
  <si>
    <t>ಆಂದೋಲನದ ಅವಧಿಯಲ್ಲಿ, ಸ್ಥಳ ಪರಿಶೀಲನಾಧಿಕಾರಿಗಳು ಸಲ್ಲಿಸಬೇಕಾದ ಸಮುದಾಯ ಆಸ್ತಿಗಳಿಗೆ ಪಡೆದ ವಿದ್ಯುತ್‌ ಸಂಪರ್ಕಗಳ ಮಾಹಿತಿ.</t>
  </si>
  <si>
    <t>ಗ್ರಾಮ ಪಂಚಾಯತಿ : ನಲ್ಲೂರು</t>
  </si>
  <si>
    <t>µÀgÁ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</si>
</sst>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.0"/>
  </numFmts>
  <fonts count="6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20"/>
      <color rgb="FFFF000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Bookman Old Style"/>
      <family val="1"/>
    </font>
    <font>
      <b/>
      <sz val="12"/>
      <color theme="1"/>
      <name val="Nirmala UI"/>
      <family val="2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2"/>
      <color theme="1"/>
      <name val="Bookman Old Style"/>
      <family val="1"/>
    </font>
    <font>
      <b/>
      <sz val="16"/>
      <color theme="8" tint="-0.499984740745262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6"/>
      <color rgb="FF00206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6"/>
      <color rgb="FFC00000"/>
      <name val="Calibri"/>
      <family val="2"/>
      <scheme val="minor"/>
    </font>
    <font>
      <b/>
      <sz val="14"/>
      <color rgb="FFC00000"/>
      <name val="Bookman Old Style"/>
      <family val="1"/>
    </font>
    <font>
      <b/>
      <sz val="24"/>
      <color rgb="FF002060"/>
      <name val="Calibri"/>
      <family val="2"/>
      <scheme val="minor"/>
    </font>
    <font>
      <b/>
      <sz val="28"/>
      <color rgb="FF0070C0"/>
      <name val="Calibri"/>
      <family val="2"/>
      <scheme val="minor"/>
    </font>
    <font>
      <b/>
      <sz val="24"/>
      <color rgb="FFC00000"/>
      <name val="Calibri"/>
      <family val="2"/>
      <scheme val="minor"/>
    </font>
    <font>
      <b/>
      <sz val="20"/>
      <color rgb="FFC00000"/>
      <name val="BRH Vijay"/>
    </font>
    <font>
      <b/>
      <sz val="20"/>
      <color rgb="FFC00000"/>
      <name val="Calibri"/>
      <family val="2"/>
      <scheme val="minor"/>
    </font>
    <font>
      <sz val="20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8"/>
      <color theme="9" tint="-0.499984740745262"/>
      <name val="Calibri"/>
      <family val="2"/>
      <scheme val="minor"/>
    </font>
    <font>
      <b/>
      <sz val="26"/>
      <color theme="8" tint="-0.499984740745262"/>
      <name val="Calibri"/>
      <family val="2"/>
      <scheme val="minor"/>
    </font>
    <font>
      <b/>
      <sz val="20"/>
      <color theme="4" tint="-0.499984740745262"/>
      <name val="Calibri"/>
      <family val="2"/>
      <scheme val="minor"/>
    </font>
    <font>
      <b/>
      <sz val="22"/>
      <color rgb="FFC00000"/>
      <name val="Bookman Old Style"/>
      <family val="1"/>
    </font>
    <font>
      <b/>
      <sz val="16"/>
      <color rgb="FFC00000"/>
      <name val="Bookman Old Style"/>
      <family val="1"/>
    </font>
    <font>
      <sz val="16"/>
      <color theme="1"/>
      <name val="Bookman Old Style"/>
      <family val="1"/>
    </font>
    <font>
      <b/>
      <sz val="14"/>
      <color theme="1"/>
      <name val="Bookman Old Style"/>
      <family val="1"/>
    </font>
    <font>
      <b/>
      <sz val="20"/>
      <color rgb="FF0070C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8"/>
      <color rgb="FFC00000"/>
      <name val="Nudi 01 e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6" fillId="0" borderId="0"/>
    <xf numFmtId="43" fontId="46" fillId="0" borderId="0" applyFont="0" applyFill="0" applyBorder="0" applyAlignment="0" applyProtection="0"/>
    <xf numFmtId="0" fontId="6" fillId="0" borderId="0">
      <alignment wrapText="1"/>
    </xf>
  </cellStyleXfs>
  <cellXfs count="320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7" fillId="0" borderId="0" xfId="0" applyFont="1"/>
    <xf numFmtId="0" fontId="9" fillId="0" borderId="0" xfId="0" applyFont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11" fillId="0" borderId="0" xfId="0" applyFont="1"/>
    <xf numFmtId="0" fontId="10" fillId="0" borderId="0" xfId="0" applyFont="1"/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3" borderId="0" xfId="0" applyFont="1" applyFill="1"/>
    <xf numFmtId="0" fontId="8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3" borderId="0" xfId="0" applyFont="1" applyFill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19" fillId="4" borderId="1" xfId="0" applyFont="1" applyFill="1" applyBorder="1" applyAlignment="1">
      <alignment horizontal="left" vertical="center"/>
    </xf>
    <xf numFmtId="0" fontId="18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0" fillId="4" borderId="0" xfId="0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24" fillId="4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2" fontId="30" fillId="0" borderId="0" xfId="0" applyNumberFormat="1" applyFont="1" applyAlignment="1">
      <alignment horizontal="center" vertical="center" wrapText="1"/>
    </xf>
    <xf numFmtId="0" fontId="29" fillId="4" borderId="20" xfId="0" applyFont="1" applyFill="1" applyBorder="1" applyAlignment="1">
      <alignment horizontal="center" vertical="center" wrapText="1"/>
    </xf>
    <xf numFmtId="0" fontId="29" fillId="4" borderId="21" xfId="0" applyFont="1" applyFill="1" applyBorder="1" applyAlignment="1">
      <alignment horizontal="center" vertical="center" wrapText="1"/>
    </xf>
    <xf numFmtId="0" fontId="29" fillId="4" borderId="22" xfId="0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2" fontId="29" fillId="0" borderId="0" xfId="0" applyNumberFormat="1" applyFont="1" applyAlignment="1">
      <alignment horizontal="center" vertical="center" wrapText="1"/>
    </xf>
    <xf numFmtId="0" fontId="29" fillId="4" borderId="12" xfId="0" applyFont="1" applyFill="1" applyBorder="1" applyAlignment="1">
      <alignment horizontal="center" vertical="center" wrapText="1"/>
    </xf>
    <xf numFmtId="2" fontId="29" fillId="4" borderId="21" xfId="0" applyNumberFormat="1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 applyAlignment="1">
      <alignment horizontal="center" vertical="center"/>
    </xf>
    <xf numFmtId="0" fontId="37" fillId="4" borderId="21" xfId="0" applyFont="1" applyFill="1" applyBorder="1" applyAlignment="1">
      <alignment horizontal="center" vertical="center" wrapText="1"/>
    </xf>
    <xf numFmtId="0" fontId="37" fillId="4" borderId="21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2" fontId="37" fillId="0" borderId="0" xfId="0" applyNumberFormat="1" applyFont="1" applyAlignment="1">
      <alignment horizontal="center" vertical="center" wrapText="1"/>
    </xf>
    <xf numFmtId="0" fontId="28" fillId="0" borderId="0" xfId="0" applyFont="1"/>
    <xf numFmtId="0" fontId="38" fillId="0" borderId="0" xfId="0" applyFont="1"/>
    <xf numFmtId="0" fontId="36" fillId="0" borderId="12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42" fillId="0" borderId="21" xfId="0" applyFont="1" applyBorder="1" applyAlignment="1">
      <alignment horizontal="center" vertical="center"/>
    </xf>
    <xf numFmtId="0" fontId="45" fillId="0" borderId="0" xfId="0" applyFont="1"/>
    <xf numFmtId="0" fontId="10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2" fontId="13" fillId="0" borderId="22" xfId="0" applyNumberFormat="1" applyFont="1" applyBorder="1" applyAlignment="1">
      <alignment horizontal="center" vertical="center"/>
    </xf>
    <xf numFmtId="0" fontId="23" fillId="4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50" fillId="4" borderId="2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7" fillId="0" borderId="41" xfId="0" applyFont="1" applyBorder="1" applyAlignment="1">
      <alignment wrapText="1"/>
    </xf>
    <xf numFmtId="0" fontId="7" fillId="0" borderId="42" xfId="0" applyFont="1" applyBorder="1" applyAlignment="1">
      <alignment horizontal="left" wrapText="1"/>
    </xf>
    <xf numFmtId="0" fontId="7" fillId="0" borderId="42" xfId="0" applyFont="1" applyBorder="1" applyAlignment="1">
      <alignment horizontal="center" wrapText="1"/>
    </xf>
    <xf numFmtId="0" fontId="7" fillId="0" borderId="42" xfId="0" applyFont="1" applyBorder="1" applyAlignment="1">
      <alignment wrapText="1"/>
    </xf>
    <xf numFmtId="0" fontId="22" fillId="2" borderId="42" xfId="0" applyFont="1" applyFill="1" applyBorder="1" applyAlignment="1">
      <alignment horizontal="center" vertical="center" wrapText="1"/>
    </xf>
    <xf numFmtId="0" fontId="19" fillId="2" borderId="4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left" wrapText="1"/>
    </xf>
    <xf numFmtId="0" fontId="3" fillId="0" borderId="38" xfId="0" applyFont="1" applyBorder="1" applyAlignment="1">
      <alignment horizontal="center" vertical="center" wrapText="1"/>
    </xf>
    <xf numFmtId="0" fontId="54" fillId="0" borderId="20" xfId="0" applyFont="1" applyBorder="1" applyAlignment="1">
      <alignment vertical="center"/>
    </xf>
    <xf numFmtId="0" fontId="54" fillId="0" borderId="21" xfId="0" applyFont="1" applyBorder="1" applyAlignment="1">
      <alignment vertical="center"/>
    </xf>
    <xf numFmtId="0" fontId="39" fillId="0" borderId="42" xfId="0" applyFont="1" applyBorder="1" applyAlignment="1">
      <alignment horizontal="center" vertical="center" wrapText="1"/>
    </xf>
    <xf numFmtId="0" fontId="36" fillId="0" borderId="33" xfId="0" applyFont="1" applyBorder="1" applyAlignment="1">
      <alignment horizontal="center" vertical="center" wrapText="1"/>
    </xf>
    <xf numFmtId="0" fontId="36" fillId="0" borderId="32" xfId="0" applyFont="1" applyBorder="1" applyAlignment="1">
      <alignment horizontal="center" vertical="center" wrapText="1"/>
    </xf>
    <xf numFmtId="0" fontId="36" fillId="0" borderId="49" xfId="0" applyFont="1" applyBorder="1" applyAlignment="1">
      <alignment horizontal="center" vertical="center" wrapText="1"/>
    </xf>
    <xf numFmtId="164" fontId="58" fillId="0" borderId="6" xfId="0" applyNumberFormat="1" applyFont="1" applyBorder="1" applyAlignment="1">
      <alignment horizontal="center" vertical="center" wrapText="1"/>
    </xf>
    <xf numFmtId="0" fontId="57" fillId="0" borderId="14" xfId="0" applyFont="1" applyBorder="1" applyAlignment="1">
      <alignment horizontal="center" vertical="center"/>
    </xf>
    <xf numFmtId="0" fontId="57" fillId="0" borderId="1" xfId="0" applyFont="1" applyBorder="1" applyAlignment="1">
      <alignment horizontal="center" vertical="center"/>
    </xf>
    <xf numFmtId="2" fontId="57" fillId="0" borderId="1" xfId="0" applyNumberFormat="1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164" fontId="58" fillId="0" borderId="21" xfId="0" applyNumberFormat="1" applyFont="1" applyBorder="1" applyAlignment="1">
      <alignment horizontal="center" vertical="center" wrapText="1"/>
    </xf>
    <xf numFmtId="164" fontId="58" fillId="0" borderId="22" xfId="0" applyNumberFormat="1" applyFont="1" applyBorder="1" applyAlignment="1">
      <alignment horizontal="center" vertical="center" wrapText="1"/>
    </xf>
    <xf numFmtId="0" fontId="56" fillId="0" borderId="21" xfId="0" applyFont="1" applyBorder="1" applyAlignment="1">
      <alignment horizontal="center" vertical="center"/>
    </xf>
    <xf numFmtId="0" fontId="56" fillId="0" borderId="21" xfId="0" applyFont="1" applyBorder="1" applyAlignment="1">
      <alignment vertical="center"/>
    </xf>
    <xf numFmtId="0" fontId="56" fillId="0" borderId="0" xfId="0" applyFont="1" applyAlignment="1">
      <alignment vertical="center"/>
    </xf>
    <xf numFmtId="0" fontId="27" fillId="0" borderId="5" xfId="0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6" xfId="0" applyFont="1" applyBorder="1" applyAlignment="1">
      <alignment vertical="center" wrapText="1"/>
    </xf>
    <xf numFmtId="0" fontId="60" fillId="4" borderId="1" xfId="0" applyFont="1" applyFill="1" applyBorder="1" applyAlignment="1">
      <alignment horizontal="center" vertical="center"/>
    </xf>
    <xf numFmtId="43" fontId="1" fillId="0" borderId="1" xfId="3" applyFont="1" applyBorder="1" applyAlignment="1">
      <alignment vertical="center" wrapText="1"/>
    </xf>
    <xf numFmtId="0" fontId="34" fillId="4" borderId="0" xfId="0" applyFont="1" applyFill="1" applyAlignment="1">
      <alignment horizontal="center" vertical="center" wrapText="1"/>
    </xf>
    <xf numFmtId="0" fontId="33" fillId="4" borderId="0" xfId="0" applyFont="1" applyFill="1" applyAlignment="1">
      <alignment horizontal="center" vertical="center" wrapText="1"/>
    </xf>
    <xf numFmtId="0" fontId="32" fillId="4" borderId="4" xfId="0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 wrapText="1"/>
    </xf>
    <xf numFmtId="2" fontId="0" fillId="4" borderId="0" xfId="0" applyNumberFormat="1" applyFill="1" applyAlignment="1">
      <alignment horizontal="center" vertical="center" wrapText="1"/>
    </xf>
    <xf numFmtId="2" fontId="1" fillId="4" borderId="0" xfId="0" applyNumberFormat="1" applyFont="1" applyFill="1" applyAlignment="1">
      <alignment horizontal="center" vertical="center" wrapText="1"/>
    </xf>
    <xf numFmtId="43" fontId="0" fillId="4" borderId="1" xfId="0" quotePrefix="1" applyNumberFormat="1" applyFill="1" applyBorder="1" applyAlignment="1">
      <alignment horizontal="center" vertical="center" wrapText="1"/>
    </xf>
    <xf numFmtId="0" fontId="48" fillId="4" borderId="0" xfId="0" applyFont="1" applyFill="1" applyAlignment="1">
      <alignment horizontal="center" vertical="center" wrapText="1"/>
    </xf>
    <xf numFmtId="0" fontId="51" fillId="4" borderId="1" xfId="0" applyFont="1" applyFill="1" applyBorder="1" applyAlignment="1">
      <alignment horizontal="center" vertical="center" wrapText="1"/>
    </xf>
    <xf numFmtId="0" fontId="27" fillId="4" borderId="2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23" fillId="4" borderId="6" xfId="0" applyFont="1" applyFill="1" applyBorder="1" applyAlignment="1">
      <alignment horizontal="center" vertical="center"/>
    </xf>
    <xf numFmtId="0" fontId="0" fillId="4" borderId="1" xfId="0" quotePrefix="1" applyFill="1" applyBorder="1" applyAlignment="1">
      <alignment horizontal="center" vertical="center" wrapText="1"/>
    </xf>
    <xf numFmtId="0" fontId="0" fillId="4" borderId="39" xfId="0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50" fillId="4" borderId="2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left" vertical="center" wrapText="1"/>
    </xf>
    <xf numFmtId="0" fontId="51" fillId="4" borderId="0" xfId="0" applyFont="1" applyFill="1" applyAlignment="1">
      <alignment horizontal="center" vertical="center" wrapText="1"/>
    </xf>
    <xf numFmtId="0" fontId="51" fillId="4" borderId="12" xfId="0" applyFont="1" applyFill="1" applyBorder="1" applyAlignment="1">
      <alignment horizontal="center" vertical="center" wrapText="1"/>
    </xf>
    <xf numFmtId="0" fontId="34" fillId="4" borderId="0" xfId="0" applyFont="1" applyFill="1" applyAlignment="1">
      <alignment horizontal="center" vertical="center" wrapText="1"/>
    </xf>
    <xf numFmtId="0" fontId="35" fillId="4" borderId="0" xfId="0" applyFont="1" applyFill="1" applyAlignment="1">
      <alignment horizontal="center" vertical="center" wrapText="1"/>
    </xf>
    <xf numFmtId="0" fontId="33" fillId="4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9" fillId="4" borderId="16" xfId="0" applyFont="1" applyFill="1" applyBorder="1" applyAlignment="1">
      <alignment horizontal="left" vertical="center" wrapText="1"/>
    </xf>
    <xf numFmtId="0" fontId="29" fillId="4" borderId="17" xfId="0" applyFont="1" applyFill="1" applyBorder="1" applyAlignment="1">
      <alignment horizontal="left" vertical="center" wrapText="1"/>
    </xf>
    <xf numFmtId="0" fontId="29" fillId="4" borderId="18" xfId="0" applyFont="1" applyFill="1" applyBorder="1" applyAlignment="1">
      <alignment horizontal="left" vertical="center" wrapText="1"/>
    </xf>
    <xf numFmtId="0" fontId="29" fillId="4" borderId="23" xfId="0" applyFont="1" applyFill="1" applyBorder="1" applyAlignment="1">
      <alignment horizontal="center" vertical="center" wrapText="1"/>
    </xf>
    <xf numFmtId="0" fontId="29" fillId="4" borderId="24" xfId="0" applyFont="1" applyFill="1" applyBorder="1" applyAlignment="1">
      <alignment horizontal="center" vertical="center" wrapText="1"/>
    </xf>
    <xf numFmtId="0" fontId="29" fillId="4" borderId="20" xfId="0" applyFont="1" applyFill="1" applyBorder="1" applyAlignment="1">
      <alignment horizontal="center" vertical="center" wrapText="1"/>
    </xf>
    <xf numFmtId="0" fontId="29" fillId="4" borderId="21" xfId="0" applyFont="1" applyFill="1" applyBorder="1" applyAlignment="1">
      <alignment horizontal="center" vertical="center" wrapText="1"/>
    </xf>
    <xf numFmtId="0" fontId="29" fillId="4" borderId="22" xfId="0" applyFont="1" applyFill="1" applyBorder="1" applyAlignment="1">
      <alignment horizontal="center" vertical="center" wrapText="1"/>
    </xf>
    <xf numFmtId="0" fontId="29" fillId="4" borderId="28" xfId="0" applyFont="1" applyFill="1" applyBorder="1" applyAlignment="1">
      <alignment horizontal="center" vertical="center" wrapText="1"/>
    </xf>
    <xf numFmtId="0" fontId="29" fillId="4" borderId="29" xfId="0" applyFont="1" applyFill="1" applyBorder="1" applyAlignment="1">
      <alignment horizontal="center" vertical="center" wrapText="1"/>
    </xf>
    <xf numFmtId="0" fontId="29" fillId="4" borderId="25" xfId="0" applyFont="1" applyFill="1" applyBorder="1" applyAlignment="1">
      <alignment horizontal="center" vertical="center" wrapText="1"/>
    </xf>
    <xf numFmtId="0" fontId="29" fillId="4" borderId="26" xfId="0" applyFont="1" applyFill="1" applyBorder="1" applyAlignment="1">
      <alignment horizontal="center" vertical="center" wrapText="1"/>
    </xf>
    <xf numFmtId="0" fontId="37" fillId="4" borderId="30" xfId="0" applyFont="1" applyFill="1" applyBorder="1" applyAlignment="1">
      <alignment horizontal="center" vertical="center" wrapText="1"/>
    </xf>
    <xf numFmtId="0" fontId="37" fillId="4" borderId="26" xfId="0" applyFont="1" applyFill="1" applyBorder="1" applyAlignment="1">
      <alignment horizontal="center" vertical="center" wrapText="1"/>
    </xf>
    <xf numFmtId="0" fontId="37" fillId="4" borderId="31" xfId="0" applyFont="1" applyFill="1" applyBorder="1" applyAlignment="1">
      <alignment horizontal="center" vertical="center" wrapText="1"/>
    </xf>
    <xf numFmtId="0" fontId="61" fillId="4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51" fillId="4" borderId="5" xfId="0" applyFont="1" applyFill="1" applyBorder="1" applyAlignment="1">
      <alignment horizontal="center" vertical="center" wrapText="1"/>
    </xf>
    <xf numFmtId="0" fontId="51" fillId="4" borderId="6" xfId="0" applyFont="1" applyFill="1" applyBorder="1" applyAlignment="1">
      <alignment horizontal="center" vertical="center" wrapText="1"/>
    </xf>
    <xf numFmtId="0" fontId="51" fillId="4" borderId="2" xfId="0" applyFont="1" applyFill="1" applyBorder="1" applyAlignment="1">
      <alignment horizontal="center" vertical="center" wrapText="1"/>
    </xf>
    <xf numFmtId="0" fontId="51" fillId="4" borderId="3" xfId="0" applyFont="1" applyFill="1" applyBorder="1" applyAlignment="1">
      <alignment horizontal="center" vertical="center" wrapText="1"/>
    </xf>
    <xf numFmtId="0" fontId="51" fillId="4" borderId="4" xfId="0" applyFont="1" applyFill="1" applyBorder="1" applyAlignment="1">
      <alignment horizontal="center" vertical="center" wrapText="1"/>
    </xf>
    <xf numFmtId="0" fontId="27" fillId="4" borderId="30" xfId="0" applyFont="1" applyFill="1" applyBorder="1" applyAlignment="1">
      <alignment horizontal="center" vertical="center" wrapText="1"/>
    </xf>
    <xf numFmtId="0" fontId="27" fillId="4" borderId="31" xfId="0" applyFont="1" applyFill="1" applyBorder="1" applyAlignment="1">
      <alignment horizontal="center" vertical="center" wrapText="1"/>
    </xf>
    <xf numFmtId="0" fontId="47" fillId="4" borderId="0" xfId="0" applyFont="1" applyFill="1" applyAlignment="1">
      <alignment horizontal="center" vertical="center" wrapText="1"/>
    </xf>
    <xf numFmtId="0" fontId="49" fillId="4" borderId="0" xfId="0" applyFont="1" applyFill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9" fillId="0" borderId="5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59" fillId="0" borderId="3" xfId="0" applyFont="1" applyBorder="1" applyAlignment="1">
      <alignment horizontal="center" vertical="center"/>
    </xf>
    <xf numFmtId="0" fontId="59" fillId="0" borderId="4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4" fillId="0" borderId="0" xfId="0" applyFont="1" applyAlignment="1">
      <alignment horizontal="center" vertical="center"/>
    </xf>
    <xf numFmtId="0" fontId="37" fillId="0" borderId="23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center" vertical="center" wrapText="1"/>
    </xf>
    <xf numFmtId="0" fontId="44" fillId="0" borderId="33" xfId="0" applyFont="1" applyBorder="1" applyAlignment="1">
      <alignment horizontal="center" vertical="center"/>
    </xf>
    <xf numFmtId="0" fontId="44" fillId="0" borderId="32" xfId="0" applyFont="1" applyBorder="1" applyAlignment="1">
      <alignment horizontal="center" vertical="center"/>
    </xf>
    <xf numFmtId="0" fontId="44" fillId="0" borderId="35" xfId="0" applyFont="1" applyBorder="1" applyAlignment="1">
      <alignment horizontal="center" vertical="center"/>
    </xf>
    <xf numFmtId="0" fontId="36" fillId="0" borderId="36" xfId="0" applyFont="1" applyBorder="1" applyAlignment="1">
      <alignment horizontal="center" vertical="center" wrapText="1"/>
    </xf>
    <xf numFmtId="0" fontId="36" fillId="0" borderId="37" xfId="0" applyFont="1" applyBorder="1" applyAlignment="1">
      <alignment horizontal="center" vertical="center" wrapText="1"/>
    </xf>
    <xf numFmtId="0" fontId="43" fillId="0" borderId="30" xfId="0" applyFont="1" applyBorder="1" applyAlignment="1">
      <alignment horizontal="center" vertical="center"/>
    </xf>
    <xf numFmtId="0" fontId="43" fillId="0" borderId="26" xfId="0" applyFont="1" applyBorder="1" applyAlignment="1">
      <alignment horizontal="center" vertical="center"/>
    </xf>
    <xf numFmtId="0" fontId="43" fillId="0" borderId="3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37" fillId="0" borderId="30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/>
    </xf>
    <xf numFmtId="0" fontId="44" fillId="0" borderId="26" xfId="0" applyFont="1" applyBorder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56" fillId="0" borderId="47" xfId="0" applyFont="1" applyBorder="1" applyAlignment="1">
      <alignment horizontal="center" vertical="center" wrapText="1"/>
    </xf>
    <xf numFmtId="0" fontId="56" fillId="0" borderId="32" xfId="0" applyFont="1" applyBorder="1" applyAlignment="1">
      <alignment horizontal="center" vertical="center" wrapText="1"/>
    </xf>
    <xf numFmtId="0" fontId="56" fillId="0" borderId="48" xfId="0" applyFont="1" applyBorder="1" applyAlignment="1">
      <alignment horizontal="center" vertical="center" wrapText="1"/>
    </xf>
    <xf numFmtId="0" fontId="56" fillId="0" borderId="49" xfId="0" applyFont="1" applyBorder="1" applyAlignment="1">
      <alignment horizontal="center" vertical="center" wrapText="1"/>
    </xf>
    <xf numFmtId="0" fontId="56" fillId="0" borderId="30" xfId="0" applyFont="1" applyBorder="1" applyAlignment="1">
      <alignment horizontal="center" vertical="center"/>
    </xf>
    <xf numFmtId="0" fontId="56" fillId="0" borderId="26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2" fillId="0" borderId="10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3" fillId="0" borderId="10" xfId="0" applyFont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4" fillId="0" borderId="21" xfId="0" applyFont="1" applyBorder="1" applyAlignment="1">
      <alignment horizontal="center" vertical="center"/>
    </xf>
    <xf numFmtId="0" fontId="54" fillId="0" borderId="22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 wrapText="1"/>
    </xf>
    <xf numFmtId="0" fontId="36" fillId="0" borderId="41" xfId="0" applyFont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36" fillId="0" borderId="42" xfId="0" applyFont="1" applyBorder="1" applyAlignment="1">
      <alignment horizontal="center" vertical="center" wrapText="1"/>
    </xf>
    <xf numFmtId="0" fontId="36" fillId="4" borderId="13" xfId="0" applyFont="1" applyFill="1" applyBorder="1" applyAlignment="1">
      <alignment horizontal="center" vertical="center" wrapText="1"/>
    </xf>
    <xf numFmtId="0" fontId="36" fillId="4" borderId="42" xfId="0" applyFont="1" applyFill="1" applyBorder="1" applyAlignment="1">
      <alignment horizontal="center" vertical="center" wrapText="1"/>
    </xf>
    <xf numFmtId="0" fontId="55" fillId="0" borderId="44" xfId="0" applyFont="1" applyBorder="1" applyAlignment="1">
      <alignment horizontal="center" vertical="center"/>
    </xf>
    <xf numFmtId="0" fontId="55" fillId="0" borderId="45" xfId="0" applyFont="1" applyBorder="1" applyAlignment="1">
      <alignment horizontal="center" vertical="center"/>
    </xf>
    <xf numFmtId="0" fontId="55" fillId="0" borderId="46" xfId="0" applyFont="1" applyBorder="1" applyAlignment="1">
      <alignment horizontal="center" vertical="center"/>
    </xf>
    <xf numFmtId="0" fontId="39" fillId="0" borderId="47" xfId="0" applyFont="1" applyBorder="1" applyAlignment="1">
      <alignment horizontal="center" vertical="center" wrapText="1"/>
    </xf>
    <xf numFmtId="0" fontId="39" fillId="0" borderId="3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7" fillId="3" borderId="1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</cellXfs>
  <cellStyles count="5">
    <cellStyle name="Comma" xfId="3" builtinId="3"/>
    <cellStyle name="Normal" xfId="0" builtinId="0"/>
    <cellStyle name="Normal 2" xfId="1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esktop/WS%20SL%20DETAI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-1"/>
      <sheetName val="ABSTRACT WS"/>
      <sheetName val="POSITIVE WS"/>
      <sheetName val="Format-1 (2)"/>
      <sheetName val="ABSTRACT SL"/>
      <sheetName val="POSITIVE SL"/>
      <sheetName val="TOTAL INST (2)"/>
    </sheetNames>
    <sheetDataSet>
      <sheetData sheetId="0" refreshError="1">
        <row r="1">
          <cell r="C1" t="str">
            <v>ಆರ್.ಆರ್.ಸಂಖ್ಯೆ</v>
          </cell>
          <cell r="D1" t="str">
            <v>ಅನುಮತಿ ಪಡೆದ ಭಾರ</v>
          </cell>
          <cell r="E1" t="str">
            <v>MD 
(IN KW)</v>
          </cell>
        </row>
        <row r="2">
          <cell r="C2" t="str">
            <v>ABWP1708</v>
          </cell>
          <cell r="D2">
            <v>7.5</v>
          </cell>
          <cell r="E2">
            <v>14.2</v>
          </cell>
        </row>
        <row r="3">
          <cell r="C3" t="str">
            <v>ABWP1870</v>
          </cell>
          <cell r="D3">
            <v>7.5</v>
          </cell>
          <cell r="E3">
            <v>0</v>
          </cell>
        </row>
        <row r="4">
          <cell r="C4" t="str">
            <v>ABWP1884</v>
          </cell>
          <cell r="D4">
            <v>7.5</v>
          </cell>
          <cell r="E4">
            <v>0.66</v>
          </cell>
        </row>
        <row r="5">
          <cell r="C5" t="str">
            <v>ABWP1909</v>
          </cell>
          <cell r="D5">
            <v>7.5</v>
          </cell>
          <cell r="E5">
            <v>0</v>
          </cell>
        </row>
        <row r="6">
          <cell r="C6" t="str">
            <v>ABWP1994</v>
          </cell>
          <cell r="D6">
            <v>4</v>
          </cell>
          <cell r="E6">
            <v>0.09</v>
          </cell>
        </row>
        <row r="7">
          <cell r="C7" t="str">
            <v>ABWP406</v>
          </cell>
          <cell r="D7">
            <v>7.6</v>
          </cell>
          <cell r="E7">
            <v>0</v>
          </cell>
        </row>
        <row r="8">
          <cell r="C8" t="str">
            <v>ABWP459</v>
          </cell>
          <cell r="D8">
            <v>10.1</v>
          </cell>
          <cell r="E8">
            <v>0</v>
          </cell>
        </row>
        <row r="9">
          <cell r="C9" t="str">
            <v>HBHWP1709</v>
          </cell>
          <cell r="D9">
            <v>7.5</v>
          </cell>
          <cell r="E9">
            <v>0</v>
          </cell>
        </row>
        <row r="10">
          <cell r="C10" t="str">
            <v>HBHWP1968</v>
          </cell>
          <cell r="D10">
            <v>3</v>
          </cell>
          <cell r="E10">
            <v>0</v>
          </cell>
        </row>
        <row r="11">
          <cell r="C11" t="str">
            <v>HBHWP276</v>
          </cell>
          <cell r="D11">
            <v>7.5</v>
          </cell>
          <cell r="E11">
            <v>0.69</v>
          </cell>
        </row>
        <row r="12">
          <cell r="C12" t="str">
            <v>AGP208</v>
          </cell>
          <cell r="D12">
            <v>7.5</v>
          </cell>
          <cell r="E12">
            <v>2</v>
          </cell>
        </row>
        <row r="13">
          <cell r="C13" t="str">
            <v>AGP240</v>
          </cell>
          <cell r="D13">
            <v>5</v>
          </cell>
          <cell r="E13">
            <v>4.2</v>
          </cell>
        </row>
        <row r="14">
          <cell r="C14" t="str">
            <v>AGP7</v>
          </cell>
          <cell r="D14">
            <v>7.5</v>
          </cell>
          <cell r="E14">
            <v>7.5</v>
          </cell>
        </row>
        <row r="15">
          <cell r="C15" t="str">
            <v>AGWP1787</v>
          </cell>
          <cell r="D15">
            <v>4</v>
          </cell>
          <cell r="E15">
            <v>1.84</v>
          </cell>
        </row>
        <row r="16">
          <cell r="C16" t="str">
            <v>AJWP1190</v>
          </cell>
          <cell r="D16">
            <v>7.5</v>
          </cell>
          <cell r="E16">
            <v>8.9</v>
          </cell>
        </row>
        <row r="17">
          <cell r="C17" t="str">
            <v>AJWP1674</v>
          </cell>
          <cell r="D17">
            <v>7.5</v>
          </cell>
          <cell r="E17">
            <v>5.5</v>
          </cell>
        </row>
        <row r="18">
          <cell r="C18" t="str">
            <v>AJWP2029</v>
          </cell>
          <cell r="D18">
            <v>3</v>
          </cell>
          <cell r="E18">
            <v>1.1000000000000001</v>
          </cell>
        </row>
        <row r="19">
          <cell r="C19" t="str">
            <v>AJWP2496</v>
          </cell>
          <cell r="D19">
            <v>7.5</v>
          </cell>
          <cell r="E19">
            <v>2.1</v>
          </cell>
        </row>
        <row r="20">
          <cell r="C20" t="str">
            <v>AJWP2500</v>
          </cell>
          <cell r="D20">
            <v>7.5</v>
          </cell>
          <cell r="E20">
            <v>0</v>
          </cell>
        </row>
        <row r="21">
          <cell r="C21" t="str">
            <v>AJWP313</v>
          </cell>
          <cell r="D21">
            <v>10</v>
          </cell>
          <cell r="E21">
            <v>6.2</v>
          </cell>
        </row>
        <row r="22">
          <cell r="C22" t="str">
            <v>AJWP538</v>
          </cell>
          <cell r="D22">
            <v>7.55</v>
          </cell>
          <cell r="E22">
            <v>9.1999999999999993</v>
          </cell>
        </row>
        <row r="23">
          <cell r="C23" t="str">
            <v>AJWP963</v>
          </cell>
          <cell r="D23">
            <v>7.5</v>
          </cell>
          <cell r="E23">
            <v>0</v>
          </cell>
        </row>
        <row r="24">
          <cell r="C24" t="str">
            <v>CHWP356</v>
          </cell>
          <cell r="D24">
            <v>10</v>
          </cell>
          <cell r="E24">
            <v>0</v>
          </cell>
        </row>
        <row r="25">
          <cell r="C25" t="str">
            <v>SGP5</v>
          </cell>
          <cell r="D25">
            <v>5</v>
          </cell>
          <cell r="E25">
            <v>0</v>
          </cell>
        </row>
        <row r="26">
          <cell r="C26" t="str">
            <v>SGWP575</v>
          </cell>
          <cell r="D26">
            <v>10</v>
          </cell>
          <cell r="E26">
            <v>9.4</v>
          </cell>
        </row>
        <row r="27">
          <cell r="C27" t="str">
            <v>AGP205</v>
          </cell>
          <cell r="D27">
            <v>5</v>
          </cell>
          <cell r="E27">
            <v>1</v>
          </cell>
        </row>
        <row r="28">
          <cell r="C28" t="str">
            <v>CHP2</v>
          </cell>
          <cell r="D28">
            <v>5</v>
          </cell>
          <cell r="E28">
            <v>0</v>
          </cell>
        </row>
        <row r="29">
          <cell r="C29" t="str">
            <v>CHWP1672</v>
          </cell>
          <cell r="D29">
            <v>7.5</v>
          </cell>
          <cell r="E29">
            <v>0</v>
          </cell>
        </row>
        <row r="30">
          <cell r="C30" t="str">
            <v>CHWP1972</v>
          </cell>
          <cell r="D30">
            <v>4</v>
          </cell>
          <cell r="E30">
            <v>2.93</v>
          </cell>
        </row>
        <row r="31">
          <cell r="C31" t="str">
            <v>CHWP2096</v>
          </cell>
          <cell r="D31">
            <v>7.5</v>
          </cell>
          <cell r="E31">
            <v>0.5</v>
          </cell>
        </row>
        <row r="32">
          <cell r="C32" t="str">
            <v>CHWP227</v>
          </cell>
          <cell r="D32">
            <v>5</v>
          </cell>
          <cell r="E32">
            <v>4</v>
          </cell>
        </row>
        <row r="33">
          <cell r="C33" t="str">
            <v>CHWP264</v>
          </cell>
          <cell r="D33">
            <v>5</v>
          </cell>
          <cell r="E33">
            <v>0</v>
          </cell>
        </row>
        <row r="34">
          <cell r="C34" t="str">
            <v>CHWP638</v>
          </cell>
          <cell r="D34">
            <v>10</v>
          </cell>
          <cell r="E34">
            <v>5</v>
          </cell>
        </row>
        <row r="35">
          <cell r="C35" t="str">
            <v>CHWP977</v>
          </cell>
          <cell r="D35">
            <v>7.5</v>
          </cell>
          <cell r="E35">
            <v>3.8</v>
          </cell>
        </row>
        <row r="36">
          <cell r="C36" t="str">
            <v>KHBWP3312</v>
          </cell>
          <cell r="D36">
            <v>5</v>
          </cell>
          <cell r="E36">
            <v>0</v>
          </cell>
        </row>
        <row r="37">
          <cell r="C37" t="str">
            <v>KHBWP3313</v>
          </cell>
          <cell r="D37">
            <v>5</v>
          </cell>
          <cell r="E37">
            <v>0</v>
          </cell>
        </row>
        <row r="38">
          <cell r="C38" t="str">
            <v>SGWP1258</v>
          </cell>
          <cell r="D38">
            <v>7.5</v>
          </cell>
          <cell r="E38">
            <v>0</v>
          </cell>
        </row>
        <row r="39">
          <cell r="C39" t="str">
            <v>SGP239</v>
          </cell>
          <cell r="D39">
            <v>7.5</v>
          </cell>
          <cell r="E39">
            <v>0</v>
          </cell>
        </row>
        <row r="40">
          <cell r="C40" t="str">
            <v>SGWP1251</v>
          </cell>
          <cell r="D40">
            <v>7.5</v>
          </cell>
          <cell r="E40">
            <v>6.2</v>
          </cell>
        </row>
        <row r="41">
          <cell r="C41" t="str">
            <v>SGWP1252</v>
          </cell>
          <cell r="D41">
            <v>7.5</v>
          </cell>
          <cell r="E41">
            <v>2.5</v>
          </cell>
        </row>
        <row r="42">
          <cell r="C42" t="str">
            <v>SGWP1761</v>
          </cell>
          <cell r="D42">
            <v>2.69</v>
          </cell>
          <cell r="E42">
            <v>2.14</v>
          </cell>
        </row>
        <row r="43">
          <cell r="C43" t="str">
            <v>SGWP314</v>
          </cell>
          <cell r="D43">
            <v>10</v>
          </cell>
          <cell r="E43">
            <v>11</v>
          </cell>
        </row>
        <row r="44">
          <cell r="C44" t="str">
            <v>SGWP539</v>
          </cell>
          <cell r="D44">
            <v>5.05</v>
          </cell>
          <cell r="E44">
            <v>0</v>
          </cell>
        </row>
        <row r="45">
          <cell r="C45" t="str">
            <v>SGWP969</v>
          </cell>
          <cell r="D45">
            <v>7.5</v>
          </cell>
          <cell r="E45">
            <v>0</v>
          </cell>
        </row>
        <row r="46">
          <cell r="C46" t="str">
            <v>AKP1</v>
          </cell>
          <cell r="D46">
            <v>5</v>
          </cell>
          <cell r="E46">
            <v>0</v>
          </cell>
        </row>
        <row r="47">
          <cell r="C47" t="str">
            <v>AKWP1721</v>
          </cell>
          <cell r="D47">
            <v>7.5</v>
          </cell>
          <cell r="E47">
            <v>0</v>
          </cell>
        </row>
        <row r="48">
          <cell r="C48" t="str">
            <v>AKWP1751</v>
          </cell>
          <cell r="D48">
            <v>7.5</v>
          </cell>
          <cell r="E48">
            <v>0</v>
          </cell>
        </row>
        <row r="49">
          <cell r="C49" t="str">
            <v>AKWP1969</v>
          </cell>
          <cell r="D49">
            <v>4</v>
          </cell>
          <cell r="E49">
            <v>0</v>
          </cell>
        </row>
        <row r="50">
          <cell r="C50" t="str">
            <v>AKWP2009</v>
          </cell>
          <cell r="D50">
            <v>7.5</v>
          </cell>
          <cell r="E50">
            <v>0</v>
          </cell>
        </row>
        <row r="51">
          <cell r="C51" t="str">
            <v>AKWP752</v>
          </cell>
          <cell r="D51">
            <v>10</v>
          </cell>
          <cell r="E51">
            <v>0</v>
          </cell>
        </row>
        <row r="52">
          <cell r="C52" t="str">
            <v>CNNP1</v>
          </cell>
          <cell r="D52">
            <v>5</v>
          </cell>
          <cell r="E52">
            <v>0</v>
          </cell>
        </row>
        <row r="53">
          <cell r="C53" t="str">
            <v>CNNWP2252</v>
          </cell>
          <cell r="D53">
            <v>2</v>
          </cell>
          <cell r="E53">
            <v>0</v>
          </cell>
        </row>
        <row r="54">
          <cell r="C54" t="str">
            <v>CNNWP665</v>
          </cell>
          <cell r="D54">
            <v>7.6</v>
          </cell>
          <cell r="E54">
            <v>0</v>
          </cell>
        </row>
        <row r="55">
          <cell r="C55" t="str">
            <v>CNNWP883</v>
          </cell>
          <cell r="D55">
            <v>7.5</v>
          </cell>
          <cell r="E55">
            <v>0</v>
          </cell>
        </row>
        <row r="56">
          <cell r="C56" t="str">
            <v>BP186</v>
          </cell>
          <cell r="D56">
            <v>5</v>
          </cell>
          <cell r="E56">
            <v>0</v>
          </cell>
        </row>
        <row r="57">
          <cell r="C57" t="str">
            <v>BPWP1730</v>
          </cell>
          <cell r="D57">
            <v>7.5</v>
          </cell>
          <cell r="E57">
            <v>7.15</v>
          </cell>
        </row>
        <row r="58">
          <cell r="C58" t="str">
            <v>BPWP2081</v>
          </cell>
          <cell r="D58">
            <v>7.5</v>
          </cell>
          <cell r="E58">
            <v>6.35</v>
          </cell>
        </row>
        <row r="59">
          <cell r="C59" t="str">
            <v>BPWP2516</v>
          </cell>
          <cell r="D59">
            <v>7.5</v>
          </cell>
          <cell r="E59">
            <v>14.51</v>
          </cell>
        </row>
        <row r="60">
          <cell r="C60" t="str">
            <v>BPWP769</v>
          </cell>
          <cell r="D60">
            <v>10</v>
          </cell>
          <cell r="E60">
            <v>0</v>
          </cell>
        </row>
        <row r="61">
          <cell r="C61" t="str">
            <v>DVP502</v>
          </cell>
          <cell r="D61">
            <v>7.5</v>
          </cell>
          <cell r="E61">
            <v>10.81</v>
          </cell>
        </row>
        <row r="62">
          <cell r="C62" t="str">
            <v>DVWP1990</v>
          </cell>
          <cell r="D62">
            <v>4</v>
          </cell>
          <cell r="E62">
            <v>0.7</v>
          </cell>
        </row>
        <row r="63">
          <cell r="C63" t="str">
            <v>DVWP2519</v>
          </cell>
          <cell r="D63">
            <v>7.5</v>
          </cell>
          <cell r="E63">
            <v>10.85</v>
          </cell>
        </row>
        <row r="64">
          <cell r="C64" t="str">
            <v>DVWP3015</v>
          </cell>
          <cell r="D64">
            <v>7.5</v>
          </cell>
          <cell r="E64">
            <v>0</v>
          </cell>
        </row>
        <row r="65">
          <cell r="C65" t="str">
            <v>GOP1</v>
          </cell>
          <cell r="D65">
            <v>5</v>
          </cell>
          <cell r="E65">
            <v>0</v>
          </cell>
        </row>
        <row r="66">
          <cell r="C66" t="str">
            <v>GOP516</v>
          </cell>
          <cell r="D66">
            <v>7.5</v>
          </cell>
          <cell r="E66">
            <v>0</v>
          </cell>
        </row>
        <row r="67">
          <cell r="C67" t="str">
            <v>GOWP922</v>
          </cell>
          <cell r="D67">
            <v>7.5</v>
          </cell>
          <cell r="E67">
            <v>10.17</v>
          </cell>
        </row>
        <row r="68">
          <cell r="C68" t="str">
            <v>KDP211</v>
          </cell>
          <cell r="D68">
            <v>7.5</v>
          </cell>
          <cell r="E68">
            <v>0</v>
          </cell>
        </row>
        <row r="69">
          <cell r="C69" t="str">
            <v>SKWP1992</v>
          </cell>
          <cell r="D69">
            <v>4</v>
          </cell>
          <cell r="E69">
            <v>1</v>
          </cell>
        </row>
        <row r="70">
          <cell r="C70" t="str">
            <v>SKWP940</v>
          </cell>
          <cell r="D70">
            <v>7.5</v>
          </cell>
          <cell r="E70">
            <v>0</v>
          </cell>
        </row>
        <row r="71">
          <cell r="C71" t="str">
            <v>KDP4</v>
          </cell>
          <cell r="D71">
            <v>7.5</v>
          </cell>
          <cell r="E71">
            <v>7.2</v>
          </cell>
        </row>
        <row r="72">
          <cell r="C72" t="str">
            <v>KDWP1744</v>
          </cell>
          <cell r="D72">
            <v>7.5</v>
          </cell>
          <cell r="E72">
            <v>0</v>
          </cell>
        </row>
        <row r="73">
          <cell r="C73" t="str">
            <v>KDWP1766</v>
          </cell>
          <cell r="D73">
            <v>2.68</v>
          </cell>
          <cell r="E73">
            <v>3.2</v>
          </cell>
        </row>
        <row r="74">
          <cell r="C74" t="str">
            <v>UBP233</v>
          </cell>
          <cell r="D74">
            <v>5</v>
          </cell>
          <cell r="E74">
            <v>10.7</v>
          </cell>
        </row>
        <row r="75">
          <cell r="C75" t="str">
            <v>KDWP1899</v>
          </cell>
          <cell r="D75">
            <v>7.5</v>
          </cell>
          <cell r="E75">
            <v>7.22</v>
          </cell>
        </row>
        <row r="76">
          <cell r="C76" t="str">
            <v>KDWP2084</v>
          </cell>
          <cell r="D76">
            <v>2.5</v>
          </cell>
          <cell r="E76">
            <v>0</v>
          </cell>
        </row>
        <row r="77">
          <cell r="C77" t="str">
            <v>SKP1</v>
          </cell>
          <cell r="D77">
            <v>5</v>
          </cell>
          <cell r="E77">
            <v>0</v>
          </cell>
        </row>
        <row r="78">
          <cell r="C78" t="str">
            <v>SKWP1991</v>
          </cell>
          <cell r="D78">
            <v>4</v>
          </cell>
          <cell r="E78">
            <v>0.43</v>
          </cell>
        </row>
        <row r="79">
          <cell r="C79" t="str">
            <v>SKWP421</v>
          </cell>
          <cell r="D79">
            <v>10.08</v>
          </cell>
          <cell r="E79">
            <v>0</v>
          </cell>
        </row>
        <row r="80">
          <cell r="C80" t="str">
            <v>UBWP1767</v>
          </cell>
          <cell r="D80">
            <v>2.68</v>
          </cell>
          <cell r="E80">
            <v>0.35</v>
          </cell>
        </row>
        <row r="81">
          <cell r="C81" t="str">
            <v>UBWP2216</v>
          </cell>
          <cell r="D81">
            <v>7.5</v>
          </cell>
          <cell r="E81">
            <v>0</v>
          </cell>
        </row>
        <row r="82">
          <cell r="C82" t="str">
            <v>UBHRWP457</v>
          </cell>
          <cell r="D82">
            <v>7.6</v>
          </cell>
          <cell r="E82">
            <v>7.59</v>
          </cell>
        </row>
        <row r="83">
          <cell r="C83" t="str">
            <v>DVP2</v>
          </cell>
          <cell r="D83">
            <v>5</v>
          </cell>
          <cell r="E83">
            <v>7.5</v>
          </cell>
        </row>
        <row r="84">
          <cell r="C84" t="str">
            <v>DVP265</v>
          </cell>
          <cell r="D84">
            <v>5</v>
          </cell>
          <cell r="E84">
            <v>0</v>
          </cell>
        </row>
        <row r="85">
          <cell r="C85" t="str">
            <v>DVP4</v>
          </cell>
          <cell r="D85">
            <v>5</v>
          </cell>
          <cell r="E85">
            <v>0</v>
          </cell>
        </row>
        <row r="86">
          <cell r="C86" t="str">
            <v>VPP1</v>
          </cell>
          <cell r="D86">
            <v>5</v>
          </cell>
          <cell r="E86">
            <v>0</v>
          </cell>
        </row>
        <row r="87">
          <cell r="C87" t="str">
            <v>VPWP1895</v>
          </cell>
          <cell r="D87">
            <v>7.5</v>
          </cell>
          <cell r="E87">
            <v>10</v>
          </cell>
        </row>
        <row r="88">
          <cell r="C88" t="str">
            <v>VPWP2064</v>
          </cell>
          <cell r="D88">
            <v>3</v>
          </cell>
          <cell r="E88">
            <v>0.51</v>
          </cell>
        </row>
        <row r="89">
          <cell r="C89" t="str">
            <v>VPWP923</v>
          </cell>
          <cell r="D89">
            <v>7.5</v>
          </cell>
          <cell r="E89">
            <v>10.199999999999999</v>
          </cell>
        </row>
        <row r="90">
          <cell r="C90" t="str">
            <v>GGWP254</v>
          </cell>
          <cell r="D90">
            <v>5</v>
          </cell>
          <cell r="E90">
            <v>0</v>
          </cell>
        </row>
        <row r="91">
          <cell r="C91" t="str">
            <v>GGWP300</v>
          </cell>
          <cell r="D91">
            <v>7.5</v>
          </cell>
          <cell r="E91">
            <v>0</v>
          </cell>
        </row>
        <row r="92">
          <cell r="C92" t="str">
            <v>GRP4</v>
          </cell>
          <cell r="D92">
            <v>4</v>
          </cell>
          <cell r="E92">
            <v>11.96</v>
          </cell>
        </row>
        <row r="93">
          <cell r="C93" t="str">
            <v>GRP6</v>
          </cell>
          <cell r="D93">
            <v>6</v>
          </cell>
          <cell r="E93">
            <v>9.8000000000000007</v>
          </cell>
        </row>
        <row r="94">
          <cell r="C94" t="str">
            <v>GRWP1667</v>
          </cell>
          <cell r="D94">
            <v>7.5</v>
          </cell>
          <cell r="E94">
            <v>0</v>
          </cell>
        </row>
        <row r="95">
          <cell r="C95" t="str">
            <v>GRWP1970</v>
          </cell>
          <cell r="D95">
            <v>4</v>
          </cell>
          <cell r="E95">
            <v>3.12</v>
          </cell>
        </row>
        <row r="96">
          <cell r="C96" t="str">
            <v>GRWP767</v>
          </cell>
          <cell r="D96">
            <v>7.5</v>
          </cell>
          <cell r="E96">
            <v>0</v>
          </cell>
        </row>
        <row r="97">
          <cell r="C97" t="str">
            <v>GRWP961</v>
          </cell>
          <cell r="D97">
            <v>7.5</v>
          </cell>
          <cell r="E97">
            <v>0</v>
          </cell>
        </row>
        <row r="98">
          <cell r="C98" t="str">
            <v>HNKWP1196</v>
          </cell>
          <cell r="D98">
            <v>10</v>
          </cell>
          <cell r="E98">
            <v>0</v>
          </cell>
        </row>
        <row r="99">
          <cell r="C99" t="str">
            <v>HNKWP1671</v>
          </cell>
          <cell r="D99">
            <v>7.5</v>
          </cell>
          <cell r="E99">
            <v>6</v>
          </cell>
        </row>
        <row r="100">
          <cell r="C100" t="str">
            <v>HNKWP1971</v>
          </cell>
          <cell r="D100">
            <v>3</v>
          </cell>
          <cell r="E100">
            <v>2.2000000000000002</v>
          </cell>
        </row>
        <row r="101">
          <cell r="C101" t="str">
            <v>HNKWP272</v>
          </cell>
          <cell r="D101">
            <v>7.5</v>
          </cell>
          <cell r="E101">
            <v>6.87</v>
          </cell>
        </row>
        <row r="102">
          <cell r="C102" t="str">
            <v>HNKWP985</v>
          </cell>
          <cell r="D102">
            <v>7.5</v>
          </cell>
          <cell r="E102">
            <v>0</v>
          </cell>
        </row>
        <row r="103">
          <cell r="C103" t="str">
            <v>HNWP385</v>
          </cell>
          <cell r="D103">
            <v>10</v>
          </cell>
          <cell r="E103">
            <v>0</v>
          </cell>
        </row>
        <row r="104">
          <cell r="C104" t="str">
            <v>GP12</v>
          </cell>
          <cell r="D104">
            <v>7</v>
          </cell>
          <cell r="E104">
            <v>0</v>
          </cell>
        </row>
        <row r="105">
          <cell r="C105" t="str">
            <v>GP13</v>
          </cell>
          <cell r="D105">
            <v>7.5</v>
          </cell>
          <cell r="E105">
            <v>0</v>
          </cell>
        </row>
        <row r="106">
          <cell r="C106" t="str">
            <v>GPWP1237</v>
          </cell>
          <cell r="D106">
            <v>7.5</v>
          </cell>
          <cell r="E106">
            <v>0</v>
          </cell>
        </row>
        <row r="107">
          <cell r="C107" t="str">
            <v>GPWP1675</v>
          </cell>
          <cell r="D107">
            <v>7.5</v>
          </cell>
          <cell r="E107">
            <v>5.12</v>
          </cell>
        </row>
        <row r="108">
          <cell r="C108" t="str">
            <v>GPWP1749</v>
          </cell>
          <cell r="D108">
            <v>2.68</v>
          </cell>
          <cell r="E108">
            <v>2.86</v>
          </cell>
        </row>
        <row r="109">
          <cell r="C109" t="str">
            <v>GPWP1941</v>
          </cell>
          <cell r="D109">
            <v>7.5</v>
          </cell>
          <cell r="E109">
            <v>0</v>
          </cell>
        </row>
        <row r="110">
          <cell r="C110" t="str">
            <v>GPWP1993</v>
          </cell>
          <cell r="D110">
            <v>3</v>
          </cell>
          <cell r="E110">
            <v>2.75</v>
          </cell>
        </row>
        <row r="111">
          <cell r="C111" t="str">
            <v>GPWP2010</v>
          </cell>
          <cell r="D111">
            <v>7.5</v>
          </cell>
          <cell r="E111">
            <v>0</v>
          </cell>
        </row>
        <row r="112">
          <cell r="C112" t="str">
            <v>GPWP743</v>
          </cell>
          <cell r="D112">
            <v>5</v>
          </cell>
          <cell r="E112">
            <v>0</v>
          </cell>
        </row>
        <row r="113">
          <cell r="C113" t="str">
            <v>GPWP771</v>
          </cell>
          <cell r="D113">
            <v>5</v>
          </cell>
          <cell r="E113">
            <v>11.55</v>
          </cell>
        </row>
        <row r="114">
          <cell r="C114" t="str">
            <v>GPWP909</v>
          </cell>
          <cell r="D114">
            <v>7.5</v>
          </cell>
          <cell r="E114">
            <v>0</v>
          </cell>
        </row>
        <row r="115">
          <cell r="C115" t="str">
            <v>GPWP913</v>
          </cell>
          <cell r="D115">
            <v>7.5</v>
          </cell>
          <cell r="E115">
            <v>9.3000000000000007</v>
          </cell>
        </row>
        <row r="116">
          <cell r="C116" t="str">
            <v>GWP284</v>
          </cell>
          <cell r="D116">
            <v>7.5</v>
          </cell>
          <cell r="E116">
            <v>7.1</v>
          </cell>
        </row>
        <row r="117">
          <cell r="C117" t="str">
            <v>GPWP2297</v>
          </cell>
          <cell r="D117">
            <v>7.5</v>
          </cell>
          <cell r="E117">
            <v>10.09</v>
          </cell>
        </row>
        <row r="118">
          <cell r="C118" t="str">
            <v>PSP2</v>
          </cell>
          <cell r="D118">
            <v>6</v>
          </cell>
          <cell r="E118">
            <v>0</v>
          </cell>
        </row>
        <row r="119">
          <cell r="C119" t="str">
            <v>PSP3</v>
          </cell>
          <cell r="D119">
            <v>5</v>
          </cell>
          <cell r="E119">
            <v>6.05</v>
          </cell>
        </row>
        <row r="120">
          <cell r="C120" t="str">
            <v>PSWP1238</v>
          </cell>
          <cell r="D120">
            <v>7.8</v>
          </cell>
          <cell r="E120">
            <v>0</v>
          </cell>
        </row>
        <row r="121">
          <cell r="C121" t="str">
            <v>PSWP1862</v>
          </cell>
          <cell r="D121">
            <v>2</v>
          </cell>
          <cell r="E121">
            <v>2.2999999999999998</v>
          </cell>
        </row>
        <row r="122">
          <cell r="C122" t="str">
            <v>PSWP262</v>
          </cell>
          <cell r="D122">
            <v>10</v>
          </cell>
          <cell r="E122">
            <v>12.39</v>
          </cell>
        </row>
        <row r="123">
          <cell r="C123" t="str">
            <v>PSWP755</v>
          </cell>
          <cell r="D123">
            <v>10</v>
          </cell>
          <cell r="E123">
            <v>0</v>
          </cell>
        </row>
        <row r="124">
          <cell r="C124" t="str">
            <v>PSWP938</v>
          </cell>
          <cell r="D124">
            <v>7.5</v>
          </cell>
          <cell r="E124">
            <v>0</v>
          </cell>
        </row>
        <row r="125">
          <cell r="C125" t="str">
            <v>AGDWP1940</v>
          </cell>
          <cell r="D125">
            <v>7.5</v>
          </cell>
          <cell r="E125">
            <v>0</v>
          </cell>
        </row>
        <row r="126">
          <cell r="C126" t="str">
            <v>AGDWP2030</v>
          </cell>
          <cell r="D126">
            <v>4</v>
          </cell>
          <cell r="E126">
            <v>0</v>
          </cell>
        </row>
        <row r="127">
          <cell r="C127" t="str">
            <v>AGWP1191</v>
          </cell>
          <cell r="D127">
            <v>7.5</v>
          </cell>
          <cell r="E127">
            <v>0</v>
          </cell>
        </row>
        <row r="128">
          <cell r="C128" t="str">
            <v>GNWP444</v>
          </cell>
          <cell r="D128">
            <v>5.0999999999999996</v>
          </cell>
          <cell r="E128">
            <v>2.4500000000000002</v>
          </cell>
        </row>
        <row r="129">
          <cell r="C129" t="str">
            <v>JP6</v>
          </cell>
          <cell r="D129">
            <v>10</v>
          </cell>
          <cell r="E129">
            <v>0</v>
          </cell>
        </row>
        <row r="130">
          <cell r="C130" t="str">
            <v>HRP4</v>
          </cell>
          <cell r="D130">
            <v>10</v>
          </cell>
          <cell r="E130">
            <v>13.3</v>
          </cell>
        </row>
        <row r="131">
          <cell r="C131" t="str">
            <v>YRWP1260</v>
          </cell>
          <cell r="D131">
            <v>7.5</v>
          </cell>
          <cell r="E131">
            <v>0</v>
          </cell>
        </row>
        <row r="132">
          <cell r="C132" t="str">
            <v>YRWP1864</v>
          </cell>
          <cell r="D132">
            <v>4</v>
          </cell>
          <cell r="E132">
            <v>1.8</v>
          </cell>
        </row>
        <row r="133">
          <cell r="C133" t="str">
            <v>YRWP1886</v>
          </cell>
          <cell r="D133">
            <v>3</v>
          </cell>
          <cell r="E133">
            <v>0</v>
          </cell>
        </row>
        <row r="134">
          <cell r="C134" t="str">
            <v>YRWP514</v>
          </cell>
          <cell r="D134">
            <v>7.6</v>
          </cell>
          <cell r="E134">
            <v>0</v>
          </cell>
        </row>
        <row r="135">
          <cell r="C135" t="str">
            <v>YWP968</v>
          </cell>
          <cell r="D135">
            <v>10</v>
          </cell>
          <cell r="E135">
            <v>12.31</v>
          </cell>
        </row>
        <row r="136">
          <cell r="C136" t="str">
            <v>GOPNP714</v>
          </cell>
          <cell r="D136">
            <v>5</v>
          </cell>
          <cell r="E136">
            <v>10.17</v>
          </cell>
        </row>
        <row r="137">
          <cell r="C137" t="str">
            <v>GOPNWP2016</v>
          </cell>
          <cell r="D137">
            <v>4</v>
          </cell>
          <cell r="E137">
            <v>1.63</v>
          </cell>
        </row>
        <row r="138">
          <cell r="C138" t="str">
            <v>GOPWP1890</v>
          </cell>
          <cell r="D138">
            <v>7.5</v>
          </cell>
          <cell r="E138">
            <v>0</v>
          </cell>
        </row>
        <row r="139">
          <cell r="C139" t="str">
            <v>GOPWP902</v>
          </cell>
          <cell r="D139">
            <v>7.5</v>
          </cell>
          <cell r="E139">
            <v>0</v>
          </cell>
        </row>
        <row r="140">
          <cell r="C140" t="str">
            <v>HRP6</v>
          </cell>
          <cell r="D140">
            <v>5</v>
          </cell>
          <cell r="E140">
            <v>0</v>
          </cell>
        </row>
        <row r="141">
          <cell r="C141" t="str">
            <v>HRP9</v>
          </cell>
          <cell r="D141">
            <v>7.5</v>
          </cell>
          <cell r="E141">
            <v>0</v>
          </cell>
        </row>
        <row r="142">
          <cell r="C142" t="str">
            <v>HRWP515</v>
          </cell>
          <cell r="D142">
            <v>10.1</v>
          </cell>
          <cell r="E142">
            <v>7.95</v>
          </cell>
        </row>
        <row r="143">
          <cell r="C143" t="str">
            <v>HMNWP2071</v>
          </cell>
          <cell r="D143">
            <v>3</v>
          </cell>
          <cell r="E143">
            <v>2.96</v>
          </cell>
        </row>
        <row r="144">
          <cell r="C144" t="str">
            <v>HMNWP966</v>
          </cell>
          <cell r="D144">
            <v>10</v>
          </cell>
          <cell r="E144">
            <v>11.31</v>
          </cell>
        </row>
        <row r="145">
          <cell r="C145" t="str">
            <v>HMWP392</v>
          </cell>
          <cell r="D145">
            <v>10</v>
          </cell>
          <cell r="E145">
            <v>10.35</v>
          </cell>
        </row>
        <row r="146">
          <cell r="C146" t="str">
            <v>HRWP1250</v>
          </cell>
          <cell r="D146">
            <v>7.5</v>
          </cell>
          <cell r="E146">
            <v>0</v>
          </cell>
        </row>
        <row r="147">
          <cell r="C147" t="str">
            <v>HRWP1660</v>
          </cell>
          <cell r="D147">
            <v>7.5</v>
          </cell>
          <cell r="E147">
            <v>0</v>
          </cell>
        </row>
        <row r="148">
          <cell r="C148" t="str">
            <v>HRWP1863</v>
          </cell>
          <cell r="D148">
            <v>4</v>
          </cell>
          <cell r="E148">
            <v>2.14</v>
          </cell>
        </row>
        <row r="149">
          <cell r="C149" t="str">
            <v>HRWP2487</v>
          </cell>
          <cell r="D149">
            <v>11</v>
          </cell>
          <cell r="E149">
            <v>9.5</v>
          </cell>
        </row>
        <row r="150">
          <cell r="C150" t="str">
            <v>HRWP2498</v>
          </cell>
          <cell r="D150">
            <v>7.5</v>
          </cell>
          <cell r="E150">
            <v>9.0500000000000007</v>
          </cell>
        </row>
        <row r="151">
          <cell r="C151" t="str">
            <v>HRWP753</v>
          </cell>
          <cell r="D151">
            <v>7.5</v>
          </cell>
          <cell r="E151">
            <v>11.44</v>
          </cell>
        </row>
        <row r="152">
          <cell r="C152" t="str">
            <v>HSWP901</v>
          </cell>
          <cell r="D152">
            <v>7.5</v>
          </cell>
          <cell r="E152">
            <v>0</v>
          </cell>
        </row>
        <row r="153">
          <cell r="C153" t="str">
            <v>KSHWP2015</v>
          </cell>
          <cell r="D153">
            <v>3</v>
          </cell>
          <cell r="E153">
            <v>0</v>
          </cell>
        </row>
        <row r="154">
          <cell r="C154" t="str">
            <v>JP8</v>
          </cell>
          <cell r="D154">
            <v>5</v>
          </cell>
          <cell r="E154">
            <v>0</v>
          </cell>
        </row>
        <row r="155">
          <cell r="C155" t="str">
            <v>HSWP967</v>
          </cell>
          <cell r="D155">
            <v>10</v>
          </cell>
          <cell r="E155">
            <v>10</v>
          </cell>
        </row>
        <row r="156">
          <cell r="C156" t="str">
            <v>JP9</v>
          </cell>
          <cell r="D156">
            <v>5</v>
          </cell>
          <cell r="E156">
            <v>0</v>
          </cell>
        </row>
        <row r="157">
          <cell r="C157" t="str">
            <v>SJWP974</v>
          </cell>
          <cell r="D157">
            <v>7.5</v>
          </cell>
          <cell r="E157">
            <v>7.17</v>
          </cell>
        </row>
        <row r="158">
          <cell r="C158" t="str">
            <v>SVNJWP763</v>
          </cell>
          <cell r="D158">
            <v>7.5</v>
          </cell>
          <cell r="E158">
            <v>0</v>
          </cell>
        </row>
        <row r="159">
          <cell r="C159" t="str">
            <v>SVNWP1923</v>
          </cell>
          <cell r="D159">
            <v>7.5</v>
          </cell>
          <cell r="E159">
            <v>0</v>
          </cell>
        </row>
        <row r="160">
          <cell r="C160" t="str">
            <v>SVNWP2072</v>
          </cell>
          <cell r="D160">
            <v>3</v>
          </cell>
          <cell r="E160">
            <v>0</v>
          </cell>
        </row>
        <row r="161">
          <cell r="C161" t="str">
            <v>BKWP311</v>
          </cell>
          <cell r="D161">
            <v>10</v>
          </cell>
          <cell r="E161">
            <v>7.78</v>
          </cell>
        </row>
        <row r="162">
          <cell r="C162" t="str">
            <v>BRP6</v>
          </cell>
          <cell r="D162">
            <v>10</v>
          </cell>
          <cell r="E162">
            <v>0</v>
          </cell>
        </row>
        <row r="163">
          <cell r="C163" t="str">
            <v>BRWP1391</v>
          </cell>
          <cell r="D163">
            <v>7.5</v>
          </cell>
          <cell r="E163">
            <v>0</v>
          </cell>
        </row>
        <row r="164">
          <cell r="C164" t="str">
            <v>BRWP1684</v>
          </cell>
          <cell r="D164">
            <v>7.5</v>
          </cell>
          <cell r="E164">
            <v>0</v>
          </cell>
        </row>
        <row r="165">
          <cell r="C165" t="str">
            <v>BRWP1697</v>
          </cell>
          <cell r="D165">
            <v>4</v>
          </cell>
          <cell r="E165">
            <v>0.04</v>
          </cell>
        </row>
        <row r="166">
          <cell r="C166" t="str">
            <v>BRWP289</v>
          </cell>
          <cell r="D166">
            <v>7.5</v>
          </cell>
          <cell r="E166">
            <v>0</v>
          </cell>
        </row>
        <row r="167">
          <cell r="C167" t="str">
            <v>BRWP556</v>
          </cell>
          <cell r="D167">
            <v>10.1</v>
          </cell>
          <cell r="E167">
            <v>4.3600000000000003</v>
          </cell>
        </row>
        <row r="168">
          <cell r="C168" t="str">
            <v>BRP8</v>
          </cell>
          <cell r="D168">
            <v>10</v>
          </cell>
          <cell r="E168">
            <v>4.8</v>
          </cell>
        </row>
        <row r="169">
          <cell r="C169" t="str">
            <v>HBHWP1202</v>
          </cell>
          <cell r="D169">
            <v>7.5</v>
          </cell>
          <cell r="E169">
            <v>0</v>
          </cell>
        </row>
        <row r="170">
          <cell r="C170" t="str">
            <v>HBP229</v>
          </cell>
          <cell r="D170">
            <v>7.5</v>
          </cell>
          <cell r="E170">
            <v>3.62</v>
          </cell>
        </row>
        <row r="171">
          <cell r="C171" t="str">
            <v>HBP6</v>
          </cell>
          <cell r="D171">
            <v>6</v>
          </cell>
          <cell r="E171">
            <v>1.3120000000000001</v>
          </cell>
        </row>
        <row r="172">
          <cell r="C172" t="str">
            <v>HBWP3283</v>
          </cell>
          <cell r="D172">
            <v>3</v>
          </cell>
          <cell r="E172">
            <v>0</v>
          </cell>
        </row>
        <row r="173">
          <cell r="C173" t="str">
            <v>HBWP440</v>
          </cell>
          <cell r="D173">
            <v>10</v>
          </cell>
          <cell r="E173">
            <v>0</v>
          </cell>
        </row>
        <row r="174">
          <cell r="C174" t="str">
            <v>HBWP576</v>
          </cell>
          <cell r="D174">
            <v>10</v>
          </cell>
          <cell r="E174">
            <v>0</v>
          </cell>
        </row>
        <row r="175">
          <cell r="C175" t="str">
            <v>MDWP1835</v>
          </cell>
          <cell r="D175">
            <v>4</v>
          </cell>
          <cell r="E175">
            <v>0</v>
          </cell>
        </row>
        <row r="176">
          <cell r="C176" t="str">
            <v>MDWP283</v>
          </cell>
          <cell r="D176">
            <v>7.5</v>
          </cell>
          <cell r="E176">
            <v>0</v>
          </cell>
        </row>
        <row r="177">
          <cell r="C177" t="str">
            <v>MPP1</v>
          </cell>
          <cell r="D177">
            <v>5</v>
          </cell>
          <cell r="E177">
            <v>0</v>
          </cell>
        </row>
        <row r="178">
          <cell r="C178" t="str">
            <v>MPWP1704</v>
          </cell>
          <cell r="D178">
            <v>7.5</v>
          </cell>
          <cell r="E178">
            <v>13.1</v>
          </cell>
        </row>
        <row r="179">
          <cell r="C179" t="str">
            <v>MPWP2495</v>
          </cell>
          <cell r="D179">
            <v>7.5</v>
          </cell>
          <cell r="E179">
            <v>6.84</v>
          </cell>
        </row>
        <row r="180">
          <cell r="C180" t="str">
            <v>MPWP559</v>
          </cell>
          <cell r="D180">
            <v>10.1</v>
          </cell>
          <cell r="E180">
            <v>0</v>
          </cell>
        </row>
        <row r="181">
          <cell r="C181" t="str">
            <v>MPWP754</v>
          </cell>
          <cell r="D181">
            <v>10</v>
          </cell>
          <cell r="E181">
            <v>6.9</v>
          </cell>
        </row>
        <row r="182">
          <cell r="C182" t="str">
            <v>HP10</v>
          </cell>
          <cell r="D182">
            <v>2.5</v>
          </cell>
          <cell r="E182">
            <v>5.4</v>
          </cell>
        </row>
        <row r="183">
          <cell r="C183" t="str">
            <v>HP13</v>
          </cell>
          <cell r="D183">
            <v>10</v>
          </cell>
          <cell r="E183">
            <v>0</v>
          </cell>
        </row>
        <row r="184">
          <cell r="C184" t="str">
            <v>HP14</v>
          </cell>
          <cell r="D184">
            <v>10</v>
          </cell>
          <cell r="E184">
            <v>9</v>
          </cell>
        </row>
        <row r="185">
          <cell r="C185" t="str">
            <v>HP15</v>
          </cell>
          <cell r="D185">
            <v>7.5</v>
          </cell>
          <cell r="E185">
            <v>0</v>
          </cell>
        </row>
        <row r="186">
          <cell r="C186" t="str">
            <v>HP16</v>
          </cell>
          <cell r="D186">
            <v>9</v>
          </cell>
          <cell r="E186">
            <v>6.23</v>
          </cell>
        </row>
        <row r="187">
          <cell r="C187" t="str">
            <v>HWP1253</v>
          </cell>
          <cell r="D187">
            <v>7.5</v>
          </cell>
          <cell r="E187">
            <v>0</v>
          </cell>
        </row>
        <row r="188">
          <cell r="C188" t="str">
            <v>HWP1834</v>
          </cell>
          <cell r="D188">
            <v>2.7</v>
          </cell>
          <cell r="E188">
            <v>2.37</v>
          </cell>
        </row>
        <row r="189">
          <cell r="C189" t="str">
            <v>HWP1894</v>
          </cell>
          <cell r="D189">
            <v>7.5</v>
          </cell>
          <cell r="E189">
            <v>11.92</v>
          </cell>
        </row>
        <row r="190">
          <cell r="C190" t="str">
            <v>HWP1922</v>
          </cell>
          <cell r="D190">
            <v>7.5</v>
          </cell>
          <cell r="E190">
            <v>0</v>
          </cell>
        </row>
        <row r="191">
          <cell r="C191" t="str">
            <v>HWP2003</v>
          </cell>
          <cell r="D191">
            <v>7.5</v>
          </cell>
          <cell r="E191">
            <v>0</v>
          </cell>
        </row>
        <row r="192">
          <cell r="C192" t="str">
            <v>HWP2134</v>
          </cell>
          <cell r="D192">
            <v>3</v>
          </cell>
          <cell r="E192">
            <v>3.09</v>
          </cell>
        </row>
        <row r="193">
          <cell r="C193" t="str">
            <v>HWP420</v>
          </cell>
          <cell r="D193">
            <v>10</v>
          </cell>
          <cell r="E193">
            <v>0</v>
          </cell>
        </row>
        <row r="194">
          <cell r="C194" t="str">
            <v>HWP893</v>
          </cell>
          <cell r="D194">
            <v>7.5</v>
          </cell>
          <cell r="E194">
            <v>7.63</v>
          </cell>
        </row>
        <row r="195">
          <cell r="C195" t="str">
            <v>ZHWP2148</v>
          </cell>
          <cell r="D195">
            <v>5</v>
          </cell>
          <cell r="E195">
            <v>8.25</v>
          </cell>
        </row>
        <row r="196">
          <cell r="C196" t="str">
            <v>ZHWP2149</v>
          </cell>
          <cell r="D196">
            <v>5</v>
          </cell>
          <cell r="E196">
            <v>0</v>
          </cell>
        </row>
        <row r="197">
          <cell r="C197" t="str">
            <v>ZHWP2150</v>
          </cell>
          <cell r="D197">
            <v>5</v>
          </cell>
          <cell r="E197">
            <v>0</v>
          </cell>
        </row>
        <row r="198">
          <cell r="C198" t="str">
            <v>ZHWP2151</v>
          </cell>
          <cell r="D198">
            <v>5</v>
          </cell>
          <cell r="E198">
            <v>3.06</v>
          </cell>
        </row>
        <row r="199">
          <cell r="C199" t="str">
            <v>ZHWP2152</v>
          </cell>
          <cell r="D199">
            <v>5</v>
          </cell>
          <cell r="E199">
            <v>2.3199999999999998</v>
          </cell>
        </row>
        <row r="200">
          <cell r="C200" t="str">
            <v>ZHWP2153</v>
          </cell>
          <cell r="D200">
            <v>5</v>
          </cell>
          <cell r="E200">
            <v>3.14</v>
          </cell>
        </row>
        <row r="201">
          <cell r="C201" t="str">
            <v>ZHWP2154</v>
          </cell>
          <cell r="D201">
            <v>5</v>
          </cell>
          <cell r="E201">
            <v>0</v>
          </cell>
        </row>
        <row r="202">
          <cell r="C202" t="str">
            <v>ZHWP2155</v>
          </cell>
          <cell r="D202">
            <v>5</v>
          </cell>
          <cell r="E202">
            <v>0</v>
          </cell>
        </row>
        <row r="203">
          <cell r="C203" t="str">
            <v>HNBP258</v>
          </cell>
          <cell r="D203">
            <v>5</v>
          </cell>
          <cell r="E203">
            <v>0</v>
          </cell>
        </row>
        <row r="204">
          <cell r="C204" t="str">
            <v>HNBP3</v>
          </cell>
          <cell r="D204">
            <v>5</v>
          </cell>
          <cell r="E204">
            <v>0</v>
          </cell>
        </row>
        <row r="205">
          <cell r="C205" t="str">
            <v>HNBP6</v>
          </cell>
          <cell r="D205">
            <v>8</v>
          </cell>
          <cell r="E205">
            <v>8.18</v>
          </cell>
        </row>
        <row r="206">
          <cell r="C206" t="str">
            <v>HNBP7</v>
          </cell>
          <cell r="D206">
            <v>8</v>
          </cell>
          <cell r="E206">
            <v>0</v>
          </cell>
        </row>
        <row r="207">
          <cell r="C207" t="str">
            <v>HNWP1197</v>
          </cell>
          <cell r="D207">
            <v>7.5</v>
          </cell>
          <cell r="E207">
            <v>0</v>
          </cell>
        </row>
        <row r="208">
          <cell r="C208" t="str">
            <v>HNWP1715</v>
          </cell>
          <cell r="D208">
            <v>7.5</v>
          </cell>
          <cell r="E208">
            <v>0</v>
          </cell>
        </row>
        <row r="209">
          <cell r="C209" t="str">
            <v>HNWP1836</v>
          </cell>
          <cell r="D209">
            <v>2.7</v>
          </cell>
          <cell r="E209">
            <v>3.26</v>
          </cell>
        </row>
        <row r="210">
          <cell r="C210" t="str">
            <v>HNWP1837</v>
          </cell>
          <cell r="D210">
            <v>4</v>
          </cell>
          <cell r="E210">
            <v>2.4</v>
          </cell>
        </row>
        <row r="211">
          <cell r="C211" t="str">
            <v>HNWP1883</v>
          </cell>
          <cell r="D211">
            <v>7.5</v>
          </cell>
          <cell r="E211">
            <v>0</v>
          </cell>
        </row>
        <row r="212">
          <cell r="C212" t="str">
            <v>HNWP1885</v>
          </cell>
          <cell r="D212">
            <v>7.5</v>
          </cell>
          <cell r="E212">
            <v>4.33</v>
          </cell>
        </row>
        <row r="213">
          <cell r="C213" t="str">
            <v>HNWP1902</v>
          </cell>
          <cell r="D213">
            <v>7.5</v>
          </cell>
          <cell r="E213">
            <v>7.63</v>
          </cell>
        </row>
        <row r="214">
          <cell r="C214" t="str">
            <v>HNWP1997</v>
          </cell>
          <cell r="D214">
            <v>3</v>
          </cell>
          <cell r="E214">
            <v>2.67</v>
          </cell>
        </row>
        <row r="215">
          <cell r="C215" t="str">
            <v>HNWP2482</v>
          </cell>
          <cell r="D215">
            <v>7.5</v>
          </cell>
          <cell r="E215">
            <v>0</v>
          </cell>
        </row>
        <row r="216">
          <cell r="C216" t="str">
            <v>HNWP317</v>
          </cell>
          <cell r="D216">
            <v>7.5</v>
          </cell>
          <cell r="E216">
            <v>0</v>
          </cell>
        </row>
        <row r="217">
          <cell r="C217" t="str">
            <v>HNWP512</v>
          </cell>
          <cell r="D217">
            <v>10.1</v>
          </cell>
          <cell r="E217">
            <v>0</v>
          </cell>
        </row>
        <row r="218">
          <cell r="C218" t="str">
            <v>HNWP513</v>
          </cell>
          <cell r="D218">
            <v>10.1</v>
          </cell>
          <cell r="E218">
            <v>0</v>
          </cell>
        </row>
        <row r="219">
          <cell r="C219" t="str">
            <v>HNWP566</v>
          </cell>
          <cell r="D219">
            <v>5</v>
          </cell>
          <cell r="E219">
            <v>0</v>
          </cell>
        </row>
        <row r="220">
          <cell r="C220" t="str">
            <v>HNWP642</v>
          </cell>
          <cell r="D220">
            <v>7.5</v>
          </cell>
          <cell r="E220">
            <v>17.399999999999999</v>
          </cell>
        </row>
        <row r="221">
          <cell r="C221" t="str">
            <v>HNWP751</v>
          </cell>
          <cell r="D221">
            <v>7.5</v>
          </cell>
          <cell r="E221">
            <v>8.08</v>
          </cell>
        </row>
        <row r="222">
          <cell r="C222" t="str">
            <v>HNWP908</v>
          </cell>
          <cell r="D222">
            <v>7.5</v>
          </cell>
          <cell r="E222">
            <v>0</v>
          </cell>
        </row>
        <row r="223">
          <cell r="C223" t="str">
            <v>MLWP750</v>
          </cell>
          <cell r="D223">
            <v>7.5</v>
          </cell>
          <cell r="E223">
            <v>7.53</v>
          </cell>
        </row>
        <row r="224">
          <cell r="C224" t="str">
            <v>MLWP973</v>
          </cell>
          <cell r="D224">
            <v>7.5</v>
          </cell>
          <cell r="E224">
            <v>0</v>
          </cell>
        </row>
        <row r="225">
          <cell r="C225" t="str">
            <v>MVHWP2321</v>
          </cell>
          <cell r="D225">
            <v>7.5</v>
          </cell>
          <cell r="E225">
            <v>0</v>
          </cell>
        </row>
        <row r="226">
          <cell r="C226" t="str">
            <v>MVHWP379</v>
          </cell>
          <cell r="D226">
            <v>10</v>
          </cell>
          <cell r="E226">
            <v>0</v>
          </cell>
        </row>
        <row r="227">
          <cell r="C227" t="str">
            <v>RJWP2482</v>
          </cell>
          <cell r="D227">
            <v>7.5</v>
          </cell>
          <cell r="E227">
            <v>0</v>
          </cell>
        </row>
        <row r="228">
          <cell r="C228" t="str">
            <v>MLWP1817</v>
          </cell>
          <cell r="D228">
            <v>4</v>
          </cell>
          <cell r="E228">
            <v>2.4500000000000002</v>
          </cell>
        </row>
        <row r="229">
          <cell r="C229" t="str">
            <v>MLWP2450</v>
          </cell>
          <cell r="D229">
            <v>5</v>
          </cell>
          <cell r="E229">
            <v>7.77</v>
          </cell>
        </row>
        <row r="230">
          <cell r="C230" t="str">
            <v>MLWP2710</v>
          </cell>
          <cell r="D230">
            <v>7.5</v>
          </cell>
          <cell r="E230">
            <v>13.55</v>
          </cell>
        </row>
        <row r="231">
          <cell r="C231" t="str">
            <v>MLWP2715</v>
          </cell>
          <cell r="D231">
            <v>10</v>
          </cell>
          <cell r="E231">
            <v>0</v>
          </cell>
        </row>
        <row r="232">
          <cell r="C232" t="str">
            <v>MLWP2716</v>
          </cell>
          <cell r="D232">
            <v>10</v>
          </cell>
          <cell r="E232">
            <v>0</v>
          </cell>
        </row>
        <row r="233">
          <cell r="C233" t="str">
            <v>MLWP2717</v>
          </cell>
          <cell r="D233">
            <v>10</v>
          </cell>
          <cell r="E233">
            <v>0.2</v>
          </cell>
        </row>
        <row r="234">
          <cell r="C234" t="str">
            <v>MLWP2718</v>
          </cell>
          <cell r="D234">
            <v>10</v>
          </cell>
          <cell r="E234">
            <v>2.83</v>
          </cell>
        </row>
        <row r="235">
          <cell r="C235" t="str">
            <v>MWP380</v>
          </cell>
          <cell r="D235">
            <v>10</v>
          </cell>
          <cell r="E235">
            <v>0</v>
          </cell>
        </row>
        <row r="236">
          <cell r="C236" t="str">
            <v>NRP3</v>
          </cell>
          <cell r="D236">
            <v>5</v>
          </cell>
          <cell r="E236">
            <v>0</v>
          </cell>
        </row>
        <row r="237">
          <cell r="C237" t="str">
            <v>NRWP1705</v>
          </cell>
          <cell r="D237">
            <v>7.5</v>
          </cell>
          <cell r="E237">
            <v>0</v>
          </cell>
        </row>
        <row r="238">
          <cell r="C238" t="str">
            <v>NRWP1776</v>
          </cell>
          <cell r="D238">
            <v>2.68</v>
          </cell>
          <cell r="E238">
            <v>2.15</v>
          </cell>
        </row>
        <row r="239">
          <cell r="C239" t="str">
            <v>NRWP259</v>
          </cell>
          <cell r="D239">
            <v>5</v>
          </cell>
          <cell r="E239">
            <v>4.5599999999999996</v>
          </cell>
        </row>
        <row r="240">
          <cell r="C240" t="str">
            <v>NRWP312</v>
          </cell>
          <cell r="D240">
            <v>10</v>
          </cell>
          <cell r="E240">
            <v>5.0599999999999996</v>
          </cell>
        </row>
        <row r="241">
          <cell r="C241" t="str">
            <v>NRWP748</v>
          </cell>
          <cell r="D241">
            <v>7.5</v>
          </cell>
          <cell r="E241">
            <v>5</v>
          </cell>
        </row>
        <row r="242">
          <cell r="C242" t="str">
            <v>GCWP939</v>
          </cell>
          <cell r="D242">
            <v>7.5</v>
          </cell>
          <cell r="E242">
            <v>8.1999999999999993</v>
          </cell>
        </row>
        <row r="243">
          <cell r="C243" t="str">
            <v>GNP6</v>
          </cell>
          <cell r="D243">
            <v>7.5</v>
          </cell>
          <cell r="E243">
            <v>0</v>
          </cell>
        </row>
        <row r="244">
          <cell r="C244" t="str">
            <v>SRWP2251</v>
          </cell>
          <cell r="D244">
            <v>2.5</v>
          </cell>
          <cell r="E244">
            <v>3.2</v>
          </cell>
        </row>
        <row r="245">
          <cell r="C245" t="str">
            <v>JP10</v>
          </cell>
          <cell r="D245">
            <v>10</v>
          </cell>
          <cell r="E245">
            <v>0.59</v>
          </cell>
        </row>
        <row r="246">
          <cell r="C246" t="str">
            <v>JP207</v>
          </cell>
          <cell r="D246">
            <v>6</v>
          </cell>
          <cell r="E246">
            <v>0</v>
          </cell>
        </row>
        <row r="247">
          <cell r="C247" t="str">
            <v>JP5</v>
          </cell>
          <cell r="D247">
            <v>2.5</v>
          </cell>
          <cell r="E247">
            <v>0</v>
          </cell>
        </row>
        <row r="248">
          <cell r="C248" t="str">
            <v>JWP1904</v>
          </cell>
          <cell r="D248">
            <v>7.5</v>
          </cell>
          <cell r="E248">
            <v>8.6999999999999993</v>
          </cell>
        </row>
        <row r="249">
          <cell r="C249" t="str">
            <v>JWP2031</v>
          </cell>
          <cell r="D249">
            <v>3</v>
          </cell>
          <cell r="E249">
            <v>1.94</v>
          </cell>
        </row>
        <row r="250">
          <cell r="C250" t="str">
            <v>SRWP1189</v>
          </cell>
          <cell r="D250">
            <v>7.5</v>
          </cell>
          <cell r="E250">
            <v>7.48</v>
          </cell>
        </row>
        <row r="251">
          <cell r="C251" t="str">
            <v>GNP2</v>
          </cell>
          <cell r="D251">
            <v>2.5</v>
          </cell>
          <cell r="E251">
            <v>0</v>
          </cell>
        </row>
        <row r="252">
          <cell r="C252" t="str">
            <v>GNP5</v>
          </cell>
          <cell r="D252">
            <v>5</v>
          </cell>
          <cell r="E252">
            <v>0</v>
          </cell>
        </row>
        <row r="253">
          <cell r="C253" t="str">
            <v>GNP7</v>
          </cell>
          <cell r="D253">
            <v>7.5</v>
          </cell>
          <cell r="E253">
            <v>0</v>
          </cell>
        </row>
        <row r="254">
          <cell r="C254" t="str">
            <v>GNWP1891</v>
          </cell>
          <cell r="D254">
            <v>7.5</v>
          </cell>
          <cell r="E254">
            <v>6.54</v>
          </cell>
        </row>
        <row r="255">
          <cell r="C255" t="str">
            <v>GNWP1995</v>
          </cell>
          <cell r="D255">
            <v>3</v>
          </cell>
          <cell r="E255">
            <v>2.4500000000000002</v>
          </cell>
        </row>
        <row r="256">
          <cell r="C256" t="str">
            <v>GNWP347</v>
          </cell>
          <cell r="D256">
            <v>10</v>
          </cell>
          <cell r="E256">
            <v>9.43</v>
          </cell>
        </row>
        <row r="257">
          <cell r="C257" t="str">
            <v>GNWP900</v>
          </cell>
          <cell r="D257">
            <v>7.5</v>
          </cell>
          <cell r="E257">
            <v>5.05</v>
          </cell>
        </row>
        <row r="258">
          <cell r="C258" t="str">
            <v>JWP1265</v>
          </cell>
          <cell r="D258">
            <v>7.5</v>
          </cell>
          <cell r="E258">
            <v>11.46</v>
          </cell>
        </row>
        <row r="259">
          <cell r="C259" t="str">
            <v>JWP911</v>
          </cell>
          <cell r="D259">
            <v>7.5</v>
          </cell>
          <cell r="E259">
            <v>0</v>
          </cell>
        </row>
        <row r="260">
          <cell r="C260" t="str">
            <v>SRWP881</v>
          </cell>
          <cell r="D260">
            <v>7.5</v>
          </cell>
          <cell r="E260">
            <v>8.75</v>
          </cell>
        </row>
        <row r="261">
          <cell r="C261" t="str">
            <v>SRWP972</v>
          </cell>
          <cell r="D261">
            <v>7.5</v>
          </cell>
          <cell r="E261">
            <v>3.83</v>
          </cell>
        </row>
        <row r="262">
          <cell r="C262" t="str">
            <v>GNP214</v>
          </cell>
          <cell r="D262">
            <v>7.5</v>
          </cell>
          <cell r="E262">
            <v>7.71</v>
          </cell>
        </row>
        <row r="263">
          <cell r="C263" t="str">
            <v>SRWP1691</v>
          </cell>
          <cell r="D263">
            <v>4</v>
          </cell>
          <cell r="E263">
            <v>2.7</v>
          </cell>
        </row>
        <row r="264">
          <cell r="C264" t="str">
            <v>BKP2</v>
          </cell>
          <cell r="D264">
            <v>4</v>
          </cell>
          <cell r="E264">
            <v>0</v>
          </cell>
        </row>
        <row r="265">
          <cell r="C265" t="str">
            <v>BKPW189</v>
          </cell>
          <cell r="D265">
            <v>7.5</v>
          </cell>
          <cell r="E265">
            <v>0</v>
          </cell>
        </row>
        <row r="266">
          <cell r="C266" t="str">
            <v>BKPW495</v>
          </cell>
          <cell r="D266">
            <v>7.6</v>
          </cell>
          <cell r="E266">
            <v>0</v>
          </cell>
        </row>
        <row r="267">
          <cell r="C267" t="str">
            <v>BKWP1638</v>
          </cell>
          <cell r="D267">
            <v>7.5</v>
          </cell>
          <cell r="E267">
            <v>10.28</v>
          </cell>
        </row>
        <row r="268">
          <cell r="C268" t="str">
            <v>BKWP2774</v>
          </cell>
          <cell r="D268">
            <v>3</v>
          </cell>
          <cell r="E268">
            <v>2</v>
          </cell>
        </row>
        <row r="269">
          <cell r="C269" t="str">
            <v>HKP1</v>
          </cell>
          <cell r="D269">
            <v>5</v>
          </cell>
          <cell r="E269">
            <v>0</v>
          </cell>
        </row>
        <row r="270">
          <cell r="C270" t="str">
            <v>HKWP1772</v>
          </cell>
          <cell r="D270">
            <v>2.68</v>
          </cell>
          <cell r="E270">
            <v>0</v>
          </cell>
        </row>
        <row r="271">
          <cell r="C271" t="str">
            <v>HKWP256</v>
          </cell>
          <cell r="D271">
            <v>10</v>
          </cell>
          <cell r="E271">
            <v>0</v>
          </cell>
        </row>
        <row r="272">
          <cell r="C272" t="str">
            <v>HKWP496</v>
          </cell>
          <cell r="D272">
            <v>7.6</v>
          </cell>
          <cell r="E272">
            <v>0</v>
          </cell>
        </row>
        <row r="273">
          <cell r="C273" t="str">
            <v>HKWP895</v>
          </cell>
          <cell r="D273">
            <v>7.5</v>
          </cell>
          <cell r="E273">
            <v>0</v>
          </cell>
        </row>
        <row r="274">
          <cell r="C274" t="str">
            <v>KHP4</v>
          </cell>
          <cell r="D274">
            <v>5</v>
          </cell>
          <cell r="E274">
            <v>0</v>
          </cell>
        </row>
        <row r="275">
          <cell r="C275" t="str">
            <v>KHP6</v>
          </cell>
          <cell r="D275">
            <v>7</v>
          </cell>
          <cell r="E275">
            <v>9.02</v>
          </cell>
        </row>
        <row r="276">
          <cell r="C276" t="str">
            <v>KHP7</v>
          </cell>
          <cell r="D276">
            <v>15</v>
          </cell>
          <cell r="E276">
            <v>0</v>
          </cell>
        </row>
        <row r="277">
          <cell r="C277" t="str">
            <v>KHP8</v>
          </cell>
          <cell r="D277">
            <v>7.5</v>
          </cell>
          <cell r="E277">
            <v>0</v>
          </cell>
        </row>
        <row r="278">
          <cell r="C278" t="str">
            <v>KHWP1896</v>
          </cell>
          <cell r="D278">
            <v>7.5</v>
          </cell>
          <cell r="E278">
            <v>0</v>
          </cell>
        </row>
        <row r="279">
          <cell r="C279" t="str">
            <v>KHWP2018</v>
          </cell>
          <cell r="D279">
            <v>3</v>
          </cell>
          <cell r="E279">
            <v>0</v>
          </cell>
        </row>
        <row r="280">
          <cell r="C280" t="str">
            <v>KHWP2255</v>
          </cell>
          <cell r="D280">
            <v>2.5</v>
          </cell>
          <cell r="E280">
            <v>2.15</v>
          </cell>
        </row>
        <row r="281">
          <cell r="C281" t="str">
            <v>KHWP2404</v>
          </cell>
          <cell r="D281">
            <v>7.5</v>
          </cell>
          <cell r="E281">
            <v>0</v>
          </cell>
        </row>
        <row r="282">
          <cell r="C282" t="str">
            <v>KHWP261</v>
          </cell>
          <cell r="D282">
            <v>10</v>
          </cell>
          <cell r="E282">
            <v>7.87</v>
          </cell>
        </row>
        <row r="283">
          <cell r="C283" t="str">
            <v>KHWP744</v>
          </cell>
          <cell r="D283">
            <v>12.5</v>
          </cell>
          <cell r="E283">
            <v>0</v>
          </cell>
        </row>
        <row r="284">
          <cell r="C284" t="str">
            <v>KHWP777</v>
          </cell>
          <cell r="D284">
            <v>10</v>
          </cell>
          <cell r="E284">
            <v>0</v>
          </cell>
        </row>
        <row r="285">
          <cell r="C285" t="str">
            <v>KHWP948</v>
          </cell>
          <cell r="D285">
            <v>7.5</v>
          </cell>
          <cell r="E285">
            <v>0.7</v>
          </cell>
        </row>
        <row r="286">
          <cell r="C286" t="str">
            <v>KHWP1910</v>
          </cell>
          <cell r="D286">
            <v>7.5</v>
          </cell>
          <cell r="E286">
            <v>0</v>
          </cell>
        </row>
        <row r="287">
          <cell r="C287" t="str">
            <v>KHWP2082</v>
          </cell>
          <cell r="D287">
            <v>2.5</v>
          </cell>
          <cell r="E287">
            <v>0</v>
          </cell>
        </row>
        <row r="288">
          <cell r="C288" t="str">
            <v>KHWP244</v>
          </cell>
          <cell r="D288">
            <v>5.0999999999999996</v>
          </cell>
          <cell r="E288">
            <v>8.1999999999999993</v>
          </cell>
        </row>
        <row r="289">
          <cell r="C289" t="str">
            <v>KHWP884</v>
          </cell>
          <cell r="D289">
            <v>7.5</v>
          </cell>
          <cell r="E289">
            <v>0</v>
          </cell>
        </row>
        <row r="290">
          <cell r="C290" t="str">
            <v>STP3</v>
          </cell>
          <cell r="D290">
            <v>7.5</v>
          </cell>
          <cell r="E290">
            <v>0</v>
          </cell>
        </row>
        <row r="291">
          <cell r="C291" t="str">
            <v>STWP1687</v>
          </cell>
          <cell r="D291">
            <v>7.5</v>
          </cell>
          <cell r="E291">
            <v>0</v>
          </cell>
        </row>
        <row r="292">
          <cell r="C292" t="str">
            <v>STWP1771</v>
          </cell>
          <cell r="D292">
            <v>2.68</v>
          </cell>
          <cell r="E292">
            <v>0</v>
          </cell>
        </row>
        <row r="293">
          <cell r="C293" t="str">
            <v>STWP1916</v>
          </cell>
          <cell r="D293">
            <v>7.5</v>
          </cell>
          <cell r="E293">
            <v>0</v>
          </cell>
        </row>
        <row r="294">
          <cell r="C294" t="str">
            <v>STWP2523</v>
          </cell>
          <cell r="D294">
            <v>7.5</v>
          </cell>
          <cell r="E294">
            <v>0</v>
          </cell>
        </row>
        <row r="295">
          <cell r="C295" t="str">
            <v>STWP286</v>
          </cell>
          <cell r="D295">
            <v>5</v>
          </cell>
          <cell r="E295">
            <v>0</v>
          </cell>
        </row>
        <row r="296">
          <cell r="C296" t="str">
            <v>STWP503</v>
          </cell>
          <cell r="D296">
            <v>10.1</v>
          </cell>
          <cell r="E296">
            <v>0</v>
          </cell>
        </row>
        <row r="297">
          <cell r="C297" t="str">
            <v>STWP894</v>
          </cell>
          <cell r="D297">
            <v>7.5</v>
          </cell>
          <cell r="E297">
            <v>0</v>
          </cell>
        </row>
        <row r="298">
          <cell r="C298" t="str">
            <v>MHGWP2363</v>
          </cell>
          <cell r="D298">
            <v>7.5</v>
          </cell>
          <cell r="E298">
            <v>4.93</v>
          </cell>
        </row>
        <row r="299">
          <cell r="C299" t="str">
            <v>MHP2</v>
          </cell>
          <cell r="D299">
            <v>10</v>
          </cell>
          <cell r="E299">
            <v>0</v>
          </cell>
        </row>
        <row r="300">
          <cell r="C300" t="str">
            <v>MHP3</v>
          </cell>
          <cell r="D300">
            <v>7.5</v>
          </cell>
          <cell r="E300">
            <v>0</v>
          </cell>
        </row>
        <row r="301">
          <cell r="C301" t="str">
            <v>MHP4</v>
          </cell>
          <cell r="D301">
            <v>6</v>
          </cell>
          <cell r="E301">
            <v>0</v>
          </cell>
        </row>
        <row r="302">
          <cell r="C302" t="str">
            <v>MHP6</v>
          </cell>
          <cell r="D302">
            <v>7.5</v>
          </cell>
          <cell r="E302">
            <v>8.27</v>
          </cell>
        </row>
        <row r="303">
          <cell r="C303" t="str">
            <v>MHWP1058</v>
          </cell>
          <cell r="D303">
            <v>10</v>
          </cell>
          <cell r="E303">
            <v>1.76</v>
          </cell>
        </row>
        <row r="304">
          <cell r="C304" t="str">
            <v>MHWP1639</v>
          </cell>
          <cell r="D304">
            <v>7.5</v>
          </cell>
          <cell r="E304">
            <v>0</v>
          </cell>
        </row>
        <row r="305">
          <cell r="C305" t="str">
            <v>MHWP1841</v>
          </cell>
          <cell r="D305">
            <v>2.7</v>
          </cell>
          <cell r="E305">
            <v>0</v>
          </cell>
        </row>
        <row r="306">
          <cell r="C306" t="str">
            <v>MHWP243</v>
          </cell>
          <cell r="D306">
            <v>7.5</v>
          </cell>
          <cell r="E306">
            <v>0</v>
          </cell>
        </row>
        <row r="307">
          <cell r="C307" t="str">
            <v>MHWP2488</v>
          </cell>
          <cell r="D307">
            <v>8</v>
          </cell>
          <cell r="E307">
            <v>2.61</v>
          </cell>
        </row>
        <row r="308">
          <cell r="C308" t="str">
            <v>MHWP260</v>
          </cell>
          <cell r="D308">
            <v>10</v>
          </cell>
          <cell r="E308">
            <v>8.2200000000000006</v>
          </cell>
        </row>
        <row r="309">
          <cell r="C309" t="str">
            <v>MHWP467</v>
          </cell>
          <cell r="D309">
            <v>7.5</v>
          </cell>
          <cell r="E309">
            <v>0</v>
          </cell>
        </row>
        <row r="310">
          <cell r="C310" t="str">
            <v>MHWP563</v>
          </cell>
          <cell r="D310">
            <v>10.1</v>
          </cell>
          <cell r="E310">
            <v>0</v>
          </cell>
        </row>
        <row r="311">
          <cell r="C311" t="str">
            <v>MHWP910</v>
          </cell>
          <cell r="D311">
            <v>7.5</v>
          </cell>
          <cell r="E311">
            <v>6.69</v>
          </cell>
        </row>
        <row r="312">
          <cell r="C312" t="str">
            <v>MHWP941</v>
          </cell>
          <cell r="D312">
            <v>10</v>
          </cell>
          <cell r="E312">
            <v>0</v>
          </cell>
        </row>
        <row r="313">
          <cell r="C313" t="str">
            <v>MHGP1</v>
          </cell>
          <cell r="D313">
            <v>5</v>
          </cell>
          <cell r="E313">
            <v>0</v>
          </cell>
        </row>
        <row r="314">
          <cell r="C314" t="str">
            <v>MHGWP2083</v>
          </cell>
          <cell r="D314">
            <v>2</v>
          </cell>
          <cell r="E314">
            <v>0</v>
          </cell>
        </row>
        <row r="315">
          <cell r="C315" t="str">
            <v>MHWP466</v>
          </cell>
          <cell r="D315">
            <v>10.1</v>
          </cell>
          <cell r="E315">
            <v>0</v>
          </cell>
        </row>
        <row r="316">
          <cell r="C316" t="str">
            <v>MLGHWP1676</v>
          </cell>
          <cell r="D316">
            <v>7.5</v>
          </cell>
          <cell r="E316">
            <v>10</v>
          </cell>
        </row>
        <row r="317">
          <cell r="C317" t="str">
            <v>BDGP1</v>
          </cell>
          <cell r="D317">
            <v>8</v>
          </cell>
          <cell r="E317">
            <v>8.51</v>
          </cell>
        </row>
        <row r="318">
          <cell r="C318" t="str">
            <v>BGDP890</v>
          </cell>
          <cell r="D318">
            <v>7.5</v>
          </cell>
          <cell r="E318">
            <v>5.64</v>
          </cell>
        </row>
        <row r="319">
          <cell r="C319" t="str">
            <v>BGDWP1683</v>
          </cell>
          <cell r="D319">
            <v>7.5</v>
          </cell>
          <cell r="E319">
            <v>0</v>
          </cell>
        </row>
        <row r="320">
          <cell r="C320" t="str">
            <v>BGDWP1742</v>
          </cell>
          <cell r="D320">
            <v>4</v>
          </cell>
          <cell r="E320">
            <v>2.1</v>
          </cell>
        </row>
        <row r="321">
          <cell r="C321" t="str">
            <v>BDGP2</v>
          </cell>
          <cell r="D321">
            <v>6</v>
          </cell>
          <cell r="E321">
            <v>0</v>
          </cell>
        </row>
        <row r="322">
          <cell r="C322" t="str">
            <v>BDGP3347</v>
          </cell>
          <cell r="D322">
            <v>2</v>
          </cell>
          <cell r="E322">
            <v>0</v>
          </cell>
        </row>
        <row r="323">
          <cell r="C323" t="str">
            <v>BDGWP1901</v>
          </cell>
          <cell r="D323">
            <v>7.5</v>
          </cell>
          <cell r="E323">
            <v>9</v>
          </cell>
        </row>
        <row r="324">
          <cell r="C324" t="str">
            <v>BGWP891</v>
          </cell>
          <cell r="D324">
            <v>7.5</v>
          </cell>
          <cell r="E324">
            <v>0</v>
          </cell>
        </row>
        <row r="325">
          <cell r="C325" t="str">
            <v>HHP1</v>
          </cell>
          <cell r="D325">
            <v>2</v>
          </cell>
          <cell r="E325">
            <v>0</v>
          </cell>
        </row>
        <row r="326">
          <cell r="C326" t="str">
            <v>HHP2</v>
          </cell>
          <cell r="D326">
            <v>8</v>
          </cell>
          <cell r="E326">
            <v>7.7</v>
          </cell>
        </row>
        <row r="327">
          <cell r="C327" t="str">
            <v>HHP416</v>
          </cell>
          <cell r="D327">
            <v>7.5</v>
          </cell>
          <cell r="E327">
            <v>0</v>
          </cell>
        </row>
        <row r="328">
          <cell r="C328" t="str">
            <v>HHWP1771</v>
          </cell>
          <cell r="D328">
            <v>2.68</v>
          </cell>
          <cell r="E328">
            <v>2.02</v>
          </cell>
        </row>
        <row r="329">
          <cell r="C329" t="str">
            <v>HHWP1879</v>
          </cell>
          <cell r="D329">
            <v>7.5</v>
          </cell>
          <cell r="E329">
            <v>15.43</v>
          </cell>
        </row>
        <row r="330">
          <cell r="C330" t="str">
            <v>HHWP562</v>
          </cell>
          <cell r="D330">
            <v>10.1</v>
          </cell>
          <cell r="E330">
            <v>0</v>
          </cell>
        </row>
        <row r="331">
          <cell r="C331" t="str">
            <v>JPP188</v>
          </cell>
          <cell r="D331">
            <v>5</v>
          </cell>
          <cell r="E331">
            <v>0</v>
          </cell>
        </row>
        <row r="332">
          <cell r="C332" t="str">
            <v>JPP2</v>
          </cell>
          <cell r="D332">
            <v>4</v>
          </cell>
          <cell r="E332">
            <v>0</v>
          </cell>
        </row>
        <row r="333">
          <cell r="C333" t="str">
            <v>JPWP1769</v>
          </cell>
          <cell r="D333">
            <v>2.68</v>
          </cell>
          <cell r="E333">
            <v>0.17499999999999999</v>
          </cell>
        </row>
        <row r="334">
          <cell r="C334" t="str">
            <v>JPWP1878</v>
          </cell>
          <cell r="D334">
            <v>7.5</v>
          </cell>
          <cell r="E334">
            <v>0</v>
          </cell>
        </row>
        <row r="335">
          <cell r="C335" t="str">
            <v>JPWP888</v>
          </cell>
          <cell r="D335">
            <v>7.5</v>
          </cell>
          <cell r="E335">
            <v>0</v>
          </cell>
        </row>
        <row r="336">
          <cell r="C336" t="str">
            <v>JWP295</v>
          </cell>
          <cell r="D336">
            <v>7.5</v>
          </cell>
          <cell r="E336">
            <v>10.75</v>
          </cell>
        </row>
        <row r="337">
          <cell r="C337" t="str">
            <v>MRP10</v>
          </cell>
          <cell r="D337">
            <v>5</v>
          </cell>
          <cell r="E337">
            <v>0</v>
          </cell>
        </row>
        <row r="338">
          <cell r="C338" t="str">
            <v>MRP11</v>
          </cell>
          <cell r="D338">
            <v>10</v>
          </cell>
          <cell r="E338">
            <v>9.74</v>
          </cell>
        </row>
        <row r="339">
          <cell r="C339" t="str">
            <v>MRWP1194</v>
          </cell>
          <cell r="D339">
            <v>7.5</v>
          </cell>
          <cell r="E339">
            <v>0</v>
          </cell>
        </row>
        <row r="340">
          <cell r="C340" t="str">
            <v>MRWP1985</v>
          </cell>
          <cell r="D340">
            <v>3</v>
          </cell>
          <cell r="E340">
            <v>2.78</v>
          </cell>
        </row>
        <row r="341">
          <cell r="C341" t="str">
            <v>MRWP2470</v>
          </cell>
          <cell r="D341">
            <v>7.5</v>
          </cell>
          <cell r="E341">
            <v>0</v>
          </cell>
        </row>
        <row r="342">
          <cell r="C342" t="str">
            <v>MRWP882</v>
          </cell>
          <cell r="D342">
            <v>7.5</v>
          </cell>
          <cell r="E342">
            <v>0.65</v>
          </cell>
        </row>
        <row r="343">
          <cell r="C343" t="str">
            <v>MWPP247</v>
          </cell>
          <cell r="D343">
            <v>5</v>
          </cell>
          <cell r="E343">
            <v>0</v>
          </cell>
        </row>
        <row r="344">
          <cell r="C344" t="str">
            <v>MRP266</v>
          </cell>
          <cell r="D344">
            <v>7.5</v>
          </cell>
          <cell r="E344">
            <v>0</v>
          </cell>
        </row>
        <row r="345">
          <cell r="C345" t="str">
            <v>MRP269</v>
          </cell>
          <cell r="D345">
            <v>7.5</v>
          </cell>
          <cell r="E345">
            <v>0</v>
          </cell>
        </row>
        <row r="346">
          <cell r="C346" t="str">
            <v>MRWP892</v>
          </cell>
          <cell r="D346">
            <v>10</v>
          </cell>
          <cell r="E346">
            <v>0</v>
          </cell>
        </row>
        <row r="347">
          <cell r="C347" t="str">
            <v>MRP7</v>
          </cell>
          <cell r="D347">
            <v>3</v>
          </cell>
          <cell r="E347">
            <v>0</v>
          </cell>
        </row>
        <row r="348">
          <cell r="C348" t="str">
            <v>MRWP1986</v>
          </cell>
          <cell r="D348">
            <v>3</v>
          </cell>
          <cell r="E348">
            <v>0</v>
          </cell>
        </row>
        <row r="349">
          <cell r="C349" t="str">
            <v>MGDWP1768</v>
          </cell>
          <cell r="D349">
            <v>2.68</v>
          </cell>
          <cell r="E349">
            <v>1.94</v>
          </cell>
        </row>
        <row r="350">
          <cell r="C350" t="str">
            <v>MGDWP2319</v>
          </cell>
          <cell r="D350">
            <v>7.5</v>
          </cell>
          <cell r="E350">
            <v>0</v>
          </cell>
        </row>
        <row r="351">
          <cell r="C351" t="str">
            <v>MGDWP942</v>
          </cell>
          <cell r="D351">
            <v>7.5</v>
          </cell>
          <cell r="E351">
            <v>0</v>
          </cell>
        </row>
        <row r="352">
          <cell r="C352" t="str">
            <v>MGHP3</v>
          </cell>
          <cell r="D352">
            <v>3</v>
          </cell>
          <cell r="E352">
            <v>6.46</v>
          </cell>
        </row>
        <row r="353">
          <cell r="C353" t="str">
            <v>MGHP5</v>
          </cell>
          <cell r="D353">
            <v>8</v>
          </cell>
          <cell r="E353">
            <v>0</v>
          </cell>
        </row>
        <row r="354">
          <cell r="C354" t="str">
            <v>MGHP7</v>
          </cell>
          <cell r="D354">
            <v>10</v>
          </cell>
          <cell r="E354">
            <v>0</v>
          </cell>
        </row>
        <row r="355">
          <cell r="C355" t="str">
            <v>MGHWP285</v>
          </cell>
          <cell r="D355">
            <v>7.5</v>
          </cell>
          <cell r="E355">
            <v>0</v>
          </cell>
        </row>
        <row r="356">
          <cell r="C356" t="str">
            <v>MGWP363</v>
          </cell>
          <cell r="D356">
            <v>10</v>
          </cell>
          <cell r="E356">
            <v>8.91</v>
          </cell>
        </row>
        <row r="357">
          <cell r="C357" t="str">
            <v>MGWP889</v>
          </cell>
          <cell r="D357">
            <v>7.5</v>
          </cell>
          <cell r="E357">
            <v>8.5</v>
          </cell>
        </row>
        <row r="358">
          <cell r="C358" t="str">
            <v>MUPP221</v>
          </cell>
          <cell r="D358">
            <v>5</v>
          </cell>
          <cell r="E358">
            <v>0</v>
          </cell>
        </row>
        <row r="359">
          <cell r="C359" t="str">
            <v>UPWP2093</v>
          </cell>
          <cell r="D359">
            <v>1</v>
          </cell>
          <cell r="E359">
            <v>2.99</v>
          </cell>
        </row>
        <row r="360">
          <cell r="C360" t="str">
            <v>BLPW193</v>
          </cell>
          <cell r="D360">
            <v>7.5</v>
          </cell>
          <cell r="E360">
            <v>7</v>
          </cell>
        </row>
        <row r="361">
          <cell r="C361" t="str">
            <v>BLWP1662</v>
          </cell>
          <cell r="D361">
            <v>7.5</v>
          </cell>
          <cell r="E361">
            <v>0.5</v>
          </cell>
        </row>
        <row r="362">
          <cell r="C362" t="str">
            <v>BLWP1698</v>
          </cell>
          <cell r="D362">
            <v>4</v>
          </cell>
          <cell r="E362">
            <v>2</v>
          </cell>
        </row>
        <row r="363">
          <cell r="C363" t="str">
            <v>BLWP2037</v>
          </cell>
          <cell r="D363">
            <v>7.5</v>
          </cell>
          <cell r="E363">
            <v>5.21</v>
          </cell>
        </row>
        <row r="364">
          <cell r="C364" t="str">
            <v>BLWP288</v>
          </cell>
          <cell r="D364">
            <v>7.5</v>
          </cell>
          <cell r="E364">
            <v>15</v>
          </cell>
        </row>
        <row r="365">
          <cell r="C365" t="str">
            <v>BLWP453</v>
          </cell>
          <cell r="D365">
            <v>10.1</v>
          </cell>
          <cell r="E365">
            <v>1</v>
          </cell>
        </row>
        <row r="366">
          <cell r="C366" t="str">
            <v>BWP984</v>
          </cell>
          <cell r="D366">
            <v>10</v>
          </cell>
          <cell r="E366">
            <v>5</v>
          </cell>
        </row>
        <row r="367">
          <cell r="C367" t="str">
            <v>DHWP1661</v>
          </cell>
          <cell r="D367">
            <v>7.5</v>
          </cell>
          <cell r="E367">
            <v>2</v>
          </cell>
        </row>
        <row r="368">
          <cell r="C368" t="str">
            <v>BSP4</v>
          </cell>
          <cell r="D368">
            <v>5</v>
          </cell>
          <cell r="E368">
            <v>0</v>
          </cell>
        </row>
        <row r="369">
          <cell r="C369" t="str">
            <v>BSWP1707</v>
          </cell>
          <cell r="D369">
            <v>7.5</v>
          </cell>
          <cell r="E369">
            <v>0</v>
          </cell>
        </row>
        <row r="370">
          <cell r="C370" t="str">
            <v>BSWP1724</v>
          </cell>
          <cell r="D370">
            <v>7.5</v>
          </cell>
          <cell r="E370">
            <v>0</v>
          </cell>
        </row>
        <row r="371">
          <cell r="C371" t="str">
            <v>BSWP2014</v>
          </cell>
          <cell r="D371">
            <v>3</v>
          </cell>
          <cell r="E371">
            <v>0</v>
          </cell>
        </row>
        <row r="372">
          <cell r="C372" t="str">
            <v>BSWP255</v>
          </cell>
          <cell r="D372">
            <v>7.5</v>
          </cell>
          <cell r="E372">
            <v>0</v>
          </cell>
        </row>
        <row r="373">
          <cell r="C373" t="str">
            <v>BSWP3284</v>
          </cell>
          <cell r="D373">
            <v>3</v>
          </cell>
          <cell r="E373">
            <v>0</v>
          </cell>
        </row>
        <row r="374">
          <cell r="C374" t="str">
            <v>BSWP364</v>
          </cell>
          <cell r="D374">
            <v>10.08</v>
          </cell>
          <cell r="E374">
            <v>0</v>
          </cell>
        </row>
        <row r="375">
          <cell r="C375" t="str">
            <v>MDWP445</v>
          </cell>
          <cell r="D375">
            <v>7.5</v>
          </cell>
          <cell r="E375">
            <v>0</v>
          </cell>
        </row>
        <row r="376">
          <cell r="C376" t="str">
            <v>MDWP986</v>
          </cell>
          <cell r="D376">
            <v>10</v>
          </cell>
          <cell r="E376">
            <v>0</v>
          </cell>
        </row>
        <row r="377">
          <cell r="C377" t="str">
            <v>DHP2</v>
          </cell>
          <cell r="D377">
            <v>5</v>
          </cell>
          <cell r="E377">
            <v>0</v>
          </cell>
        </row>
        <row r="378">
          <cell r="C378" t="str">
            <v>DHWP1773</v>
          </cell>
          <cell r="D378">
            <v>2.69</v>
          </cell>
          <cell r="E378">
            <v>1.7</v>
          </cell>
        </row>
        <row r="379">
          <cell r="C379" t="str">
            <v>DHWP458</v>
          </cell>
          <cell r="D379">
            <v>7.5</v>
          </cell>
          <cell r="E379">
            <v>9</v>
          </cell>
        </row>
        <row r="380">
          <cell r="C380" t="str">
            <v>DHWP765</v>
          </cell>
          <cell r="D380">
            <v>10</v>
          </cell>
          <cell r="E380">
            <v>11</v>
          </cell>
        </row>
        <row r="381">
          <cell r="C381" t="str">
            <v>MDWP1774</v>
          </cell>
          <cell r="D381">
            <v>2.69</v>
          </cell>
          <cell r="E381">
            <v>0</v>
          </cell>
        </row>
        <row r="382">
          <cell r="C382" t="str">
            <v>MGP204</v>
          </cell>
          <cell r="D382">
            <v>5</v>
          </cell>
          <cell r="E382">
            <v>1</v>
          </cell>
        </row>
        <row r="383">
          <cell r="C383" t="str">
            <v>MGP3</v>
          </cell>
          <cell r="D383">
            <v>2</v>
          </cell>
          <cell r="E383">
            <v>9.5</v>
          </cell>
        </row>
        <row r="384">
          <cell r="C384" t="str">
            <v>MGP5</v>
          </cell>
          <cell r="D384">
            <v>7.5</v>
          </cell>
          <cell r="E384">
            <v>1</v>
          </cell>
        </row>
        <row r="385">
          <cell r="C385" t="str">
            <v>MGWP1264</v>
          </cell>
          <cell r="D385">
            <v>7.5</v>
          </cell>
          <cell r="E385">
            <v>1</v>
          </cell>
        </row>
        <row r="386">
          <cell r="C386" t="str">
            <v>MGWP1996</v>
          </cell>
          <cell r="D386">
            <v>4</v>
          </cell>
          <cell r="E386">
            <v>2.6</v>
          </cell>
        </row>
        <row r="387">
          <cell r="C387" t="str">
            <v>MGWP2050</v>
          </cell>
          <cell r="D387">
            <v>7.5</v>
          </cell>
          <cell r="E387">
            <v>0</v>
          </cell>
        </row>
        <row r="388">
          <cell r="C388" t="str">
            <v>MGWP2117</v>
          </cell>
          <cell r="D388">
            <v>7.5</v>
          </cell>
          <cell r="E388">
            <v>0</v>
          </cell>
        </row>
        <row r="389">
          <cell r="C389" t="str">
            <v>MGWP964</v>
          </cell>
          <cell r="D389">
            <v>7.5</v>
          </cell>
          <cell r="E389">
            <v>7.9</v>
          </cell>
        </row>
        <row r="390">
          <cell r="C390" t="str">
            <v>TMWP2262</v>
          </cell>
          <cell r="D390">
            <v>7.5</v>
          </cell>
          <cell r="E390">
            <v>0</v>
          </cell>
        </row>
        <row r="391">
          <cell r="C391" t="str">
            <v>CMLP1160</v>
          </cell>
          <cell r="D391">
            <v>7.5</v>
          </cell>
          <cell r="E391">
            <v>8.5</v>
          </cell>
        </row>
        <row r="392">
          <cell r="C392" t="str">
            <v>CMLWP1160</v>
          </cell>
          <cell r="D392">
            <v>10</v>
          </cell>
          <cell r="E392">
            <v>5.7</v>
          </cell>
        </row>
        <row r="393">
          <cell r="C393" t="str">
            <v>CMLWP1161</v>
          </cell>
          <cell r="D393">
            <v>7.5</v>
          </cell>
          <cell r="E393">
            <v>8.5</v>
          </cell>
        </row>
        <row r="394">
          <cell r="C394" t="str">
            <v>CMP1</v>
          </cell>
          <cell r="D394">
            <v>5</v>
          </cell>
          <cell r="E394">
            <v>0</v>
          </cell>
        </row>
        <row r="395">
          <cell r="C395" t="str">
            <v>CMP213</v>
          </cell>
          <cell r="D395">
            <v>5</v>
          </cell>
          <cell r="E395">
            <v>8.5</v>
          </cell>
        </row>
        <row r="396">
          <cell r="C396" t="str">
            <v>CMWP2079</v>
          </cell>
          <cell r="D396">
            <v>2</v>
          </cell>
          <cell r="E396">
            <v>6.5</v>
          </cell>
        </row>
        <row r="397">
          <cell r="C397" t="str">
            <v>CAWP1094</v>
          </cell>
          <cell r="D397">
            <v>7.5</v>
          </cell>
          <cell r="E397">
            <v>8.14</v>
          </cell>
        </row>
        <row r="398">
          <cell r="C398" t="str">
            <v>CAWP2517</v>
          </cell>
          <cell r="D398">
            <v>7.5</v>
          </cell>
          <cell r="E398">
            <v>8.5</v>
          </cell>
        </row>
        <row r="399">
          <cell r="C399" t="str">
            <v>CAP1</v>
          </cell>
          <cell r="D399">
            <v>5</v>
          </cell>
          <cell r="E399">
            <v>0</v>
          </cell>
        </row>
        <row r="400">
          <cell r="C400" t="str">
            <v>CAP212</v>
          </cell>
          <cell r="D400">
            <v>5</v>
          </cell>
          <cell r="E400">
            <v>0</v>
          </cell>
        </row>
        <row r="401">
          <cell r="C401" t="str">
            <v>CAWP1989</v>
          </cell>
          <cell r="D401">
            <v>3</v>
          </cell>
          <cell r="E401">
            <v>0.5</v>
          </cell>
        </row>
        <row r="402">
          <cell r="C402" t="str">
            <v>GGHP2</v>
          </cell>
          <cell r="D402">
            <v>4</v>
          </cell>
          <cell r="E402">
            <v>7.3</v>
          </cell>
        </row>
        <row r="403">
          <cell r="C403" t="str">
            <v>GGHP187</v>
          </cell>
          <cell r="D403">
            <v>7.5</v>
          </cell>
          <cell r="E403">
            <v>11.3</v>
          </cell>
        </row>
        <row r="404">
          <cell r="C404" t="str">
            <v>GGHP209</v>
          </cell>
          <cell r="D404">
            <v>5</v>
          </cell>
          <cell r="E404">
            <v>8.1</v>
          </cell>
        </row>
        <row r="405">
          <cell r="C405" t="str">
            <v>GGHP4</v>
          </cell>
          <cell r="D405">
            <v>7.5</v>
          </cell>
          <cell r="E405">
            <v>0</v>
          </cell>
        </row>
        <row r="406">
          <cell r="C406" t="str">
            <v>GGHWP1765</v>
          </cell>
          <cell r="D406">
            <v>2.68</v>
          </cell>
          <cell r="E406">
            <v>2</v>
          </cell>
        </row>
        <row r="407">
          <cell r="C407" t="str">
            <v>GGHWP1880</v>
          </cell>
          <cell r="D407">
            <v>7.5</v>
          </cell>
          <cell r="E407">
            <v>10.5</v>
          </cell>
        </row>
        <row r="408">
          <cell r="C408" t="str">
            <v>GGHWP2518</v>
          </cell>
          <cell r="D408">
            <v>7.5</v>
          </cell>
          <cell r="E408">
            <v>4.01</v>
          </cell>
        </row>
        <row r="409">
          <cell r="C409" t="str">
            <v>HPWP2078</v>
          </cell>
          <cell r="D409">
            <v>3</v>
          </cell>
          <cell r="E409">
            <v>0</v>
          </cell>
        </row>
        <row r="410">
          <cell r="C410" t="str">
            <v>HPP2</v>
          </cell>
          <cell r="D410">
            <v>5</v>
          </cell>
          <cell r="E410">
            <v>0</v>
          </cell>
        </row>
        <row r="411">
          <cell r="C411" t="str">
            <v>HPWP1095</v>
          </cell>
          <cell r="D411">
            <v>7.5</v>
          </cell>
          <cell r="E411">
            <v>0</v>
          </cell>
        </row>
        <row r="412">
          <cell r="C412" t="str">
            <v>JPWP290</v>
          </cell>
          <cell r="D412">
            <v>7.5</v>
          </cell>
          <cell r="E412">
            <v>8.01</v>
          </cell>
        </row>
        <row r="413">
          <cell r="C413" t="str">
            <v>KLWP362</v>
          </cell>
          <cell r="D413">
            <v>10</v>
          </cell>
          <cell r="E413">
            <v>11.3</v>
          </cell>
        </row>
        <row r="414">
          <cell r="C414" t="str">
            <v>KGGP215</v>
          </cell>
          <cell r="D414">
            <v>5</v>
          </cell>
          <cell r="E414">
            <v>11</v>
          </cell>
        </row>
        <row r="415">
          <cell r="C415" t="str">
            <v>KGGWP1988</v>
          </cell>
          <cell r="D415">
            <v>3</v>
          </cell>
          <cell r="E415">
            <v>1.6</v>
          </cell>
        </row>
        <row r="416">
          <cell r="C416" t="str">
            <v>GGWP441</v>
          </cell>
          <cell r="D416">
            <v>5.0999999999999996</v>
          </cell>
          <cell r="E416">
            <v>0</v>
          </cell>
        </row>
        <row r="417">
          <cell r="C417" t="str">
            <v>MSHWP2066</v>
          </cell>
          <cell r="D417">
            <v>3</v>
          </cell>
          <cell r="E417">
            <v>0</v>
          </cell>
        </row>
        <row r="418">
          <cell r="C418" t="str">
            <v>MSHWP2406</v>
          </cell>
          <cell r="D418">
            <v>7.5</v>
          </cell>
          <cell r="E418">
            <v>0</v>
          </cell>
        </row>
        <row r="419">
          <cell r="C419" t="str">
            <v>KGGWP1881</v>
          </cell>
          <cell r="D419">
            <v>7.5</v>
          </cell>
          <cell r="E419">
            <v>0</v>
          </cell>
        </row>
        <row r="420">
          <cell r="C420" t="str">
            <v>KGGWP2067</v>
          </cell>
          <cell r="D420">
            <v>2.5</v>
          </cell>
          <cell r="E420">
            <v>0.1</v>
          </cell>
        </row>
        <row r="421">
          <cell r="C421" t="str">
            <v>KGGWP471</v>
          </cell>
          <cell r="D421">
            <v>7.6</v>
          </cell>
          <cell r="E421">
            <v>8.11</v>
          </cell>
        </row>
        <row r="422">
          <cell r="C422" t="str">
            <v>GGHWP3112</v>
          </cell>
          <cell r="D422">
            <v>2</v>
          </cell>
          <cell r="E422">
            <v>2.2000000000000002</v>
          </cell>
        </row>
        <row r="423">
          <cell r="C423" t="str">
            <v>NHP2</v>
          </cell>
          <cell r="D423">
            <v>5</v>
          </cell>
          <cell r="E423">
            <v>9.3000000000000007</v>
          </cell>
        </row>
        <row r="424">
          <cell r="C424" t="str">
            <v>NHWP1987</v>
          </cell>
          <cell r="D424">
            <v>3</v>
          </cell>
          <cell r="E424">
            <v>0</v>
          </cell>
        </row>
        <row r="425">
          <cell r="C425" t="str">
            <v>NHWP2322</v>
          </cell>
          <cell r="D425">
            <v>7.5</v>
          </cell>
          <cell r="E425">
            <v>9.01</v>
          </cell>
        </row>
        <row r="426">
          <cell r="C426" t="str">
            <v>NHWP291</v>
          </cell>
          <cell r="D426">
            <v>7.5</v>
          </cell>
          <cell r="E426">
            <v>0</v>
          </cell>
        </row>
        <row r="427">
          <cell r="C427" t="str">
            <v>NHWP511</v>
          </cell>
          <cell r="D427">
            <v>7.55</v>
          </cell>
          <cell r="E427">
            <v>0</v>
          </cell>
        </row>
        <row r="428">
          <cell r="C428" t="str">
            <v>MRWP1226</v>
          </cell>
          <cell r="D428">
            <v>7.5</v>
          </cell>
          <cell r="E428">
            <v>0</v>
          </cell>
        </row>
        <row r="429">
          <cell r="C429" t="str">
            <v>MVHP2</v>
          </cell>
          <cell r="D429">
            <v>15</v>
          </cell>
          <cell r="E429">
            <v>0</v>
          </cell>
        </row>
        <row r="430">
          <cell r="C430" t="str">
            <v>MVHP3</v>
          </cell>
          <cell r="D430">
            <v>15</v>
          </cell>
          <cell r="E430">
            <v>0</v>
          </cell>
        </row>
        <row r="431">
          <cell r="C431" t="str">
            <v>MVHP4</v>
          </cell>
          <cell r="D431">
            <v>15</v>
          </cell>
          <cell r="E431">
            <v>0</v>
          </cell>
        </row>
        <row r="432">
          <cell r="C432" t="str">
            <v>PP11</v>
          </cell>
          <cell r="D432">
            <v>5</v>
          </cell>
          <cell r="E432">
            <v>0</v>
          </cell>
        </row>
        <row r="433">
          <cell r="C433" t="str">
            <v>PP14</v>
          </cell>
          <cell r="D433">
            <v>8</v>
          </cell>
          <cell r="E433">
            <v>0</v>
          </cell>
        </row>
        <row r="434">
          <cell r="C434" t="str">
            <v>PP15</v>
          </cell>
          <cell r="D434">
            <v>3</v>
          </cell>
          <cell r="E434">
            <v>0</v>
          </cell>
        </row>
        <row r="435">
          <cell r="C435" t="str">
            <v>PP17</v>
          </cell>
          <cell r="D435">
            <v>3</v>
          </cell>
          <cell r="E435">
            <v>0</v>
          </cell>
        </row>
        <row r="436">
          <cell r="C436" t="str">
            <v>PP217</v>
          </cell>
          <cell r="D436">
            <v>5</v>
          </cell>
          <cell r="E436">
            <v>0</v>
          </cell>
        </row>
        <row r="437">
          <cell r="C437" t="str">
            <v>PP267</v>
          </cell>
          <cell r="D437">
            <v>7.5</v>
          </cell>
          <cell r="E437">
            <v>0</v>
          </cell>
        </row>
        <row r="438">
          <cell r="C438" t="str">
            <v>PWP1248</v>
          </cell>
          <cell r="D438">
            <v>7.8</v>
          </cell>
          <cell r="E438">
            <v>0</v>
          </cell>
        </row>
        <row r="439">
          <cell r="C439" t="str">
            <v>PWP1843</v>
          </cell>
          <cell r="D439">
            <v>2.7</v>
          </cell>
          <cell r="E439">
            <v>0</v>
          </cell>
        </row>
        <row r="440">
          <cell r="C440" t="str">
            <v>PWP1911</v>
          </cell>
          <cell r="D440">
            <v>7.5</v>
          </cell>
          <cell r="E440">
            <v>0</v>
          </cell>
        </row>
        <row r="441">
          <cell r="C441" t="str">
            <v>PWP2323</v>
          </cell>
          <cell r="D441">
            <v>10</v>
          </cell>
          <cell r="E441">
            <v>0</v>
          </cell>
        </row>
        <row r="442">
          <cell r="C442" t="str">
            <v>PWP2437</v>
          </cell>
          <cell r="D442">
            <v>10</v>
          </cell>
          <cell r="E442">
            <v>0</v>
          </cell>
        </row>
        <row r="443">
          <cell r="C443" t="str">
            <v>PWP943</v>
          </cell>
          <cell r="D443">
            <v>7.5</v>
          </cell>
          <cell r="E443">
            <v>0</v>
          </cell>
        </row>
        <row r="444">
          <cell r="C444" t="str">
            <v>PWP996</v>
          </cell>
          <cell r="D444">
            <v>10</v>
          </cell>
          <cell r="E444">
            <v>0</v>
          </cell>
        </row>
        <row r="445">
          <cell r="C445" t="str">
            <v>DNP3</v>
          </cell>
          <cell r="D445">
            <v>5</v>
          </cell>
          <cell r="E445">
            <v>8.02</v>
          </cell>
        </row>
        <row r="446">
          <cell r="C446" t="str">
            <v>DNWP1710</v>
          </cell>
          <cell r="D446">
            <v>7.5</v>
          </cell>
          <cell r="E446">
            <v>0</v>
          </cell>
        </row>
        <row r="447">
          <cell r="C447" t="str">
            <v>DNWP1762</v>
          </cell>
          <cell r="D447">
            <v>3</v>
          </cell>
          <cell r="E447">
            <v>1.36</v>
          </cell>
        </row>
        <row r="448">
          <cell r="C448" t="str">
            <v>DNWP3298</v>
          </cell>
          <cell r="D448">
            <v>3</v>
          </cell>
          <cell r="E448">
            <v>0</v>
          </cell>
        </row>
        <row r="449">
          <cell r="C449" t="str">
            <v>RGWP762</v>
          </cell>
          <cell r="D449">
            <v>7.5</v>
          </cell>
          <cell r="E449">
            <v>11.12</v>
          </cell>
        </row>
        <row r="450">
          <cell r="C450" t="str">
            <v>GGHNWP2073</v>
          </cell>
          <cell r="D450">
            <v>3</v>
          </cell>
          <cell r="E450">
            <v>0</v>
          </cell>
        </row>
        <row r="451">
          <cell r="C451" t="str">
            <v>GGNHP903</v>
          </cell>
          <cell r="D451">
            <v>7.5</v>
          </cell>
          <cell r="E451">
            <v>0</v>
          </cell>
        </row>
        <row r="452">
          <cell r="C452" t="str">
            <v>GNHP1</v>
          </cell>
          <cell r="D452">
            <v>6</v>
          </cell>
          <cell r="E452">
            <v>2.14</v>
          </cell>
        </row>
        <row r="453">
          <cell r="C453" t="str">
            <v>MHWP294</v>
          </cell>
          <cell r="D453">
            <v>7.5</v>
          </cell>
          <cell r="E453">
            <v>0</v>
          </cell>
        </row>
        <row r="454">
          <cell r="C454" t="str">
            <v>MHWP880</v>
          </cell>
          <cell r="D454">
            <v>7.5</v>
          </cell>
          <cell r="E454">
            <v>1.97</v>
          </cell>
        </row>
        <row r="455">
          <cell r="C455" t="str">
            <v>MRLWP975</v>
          </cell>
          <cell r="D455">
            <v>7.5</v>
          </cell>
          <cell r="E455">
            <v>0</v>
          </cell>
        </row>
        <row r="456">
          <cell r="C456" t="str">
            <v>MRWP975</v>
          </cell>
          <cell r="D456">
            <v>7.5</v>
          </cell>
          <cell r="E456">
            <v>0</v>
          </cell>
        </row>
        <row r="457">
          <cell r="C457" t="str">
            <v>MVHWP2320</v>
          </cell>
          <cell r="D457">
            <v>7.5</v>
          </cell>
          <cell r="E457">
            <v>16.36</v>
          </cell>
        </row>
        <row r="458">
          <cell r="C458" t="str">
            <v>MVHWP1</v>
          </cell>
          <cell r="D458">
            <v>5</v>
          </cell>
          <cell r="E458">
            <v>8.17</v>
          </cell>
        </row>
        <row r="459">
          <cell r="C459" t="str">
            <v>MVHWP1903</v>
          </cell>
          <cell r="D459">
            <v>7.5</v>
          </cell>
          <cell r="E459">
            <v>3.14</v>
          </cell>
        </row>
        <row r="460">
          <cell r="C460" t="str">
            <v>MVHWP2017</v>
          </cell>
          <cell r="D460">
            <v>3</v>
          </cell>
          <cell r="E460">
            <v>2.19</v>
          </cell>
        </row>
        <row r="461">
          <cell r="C461" t="str">
            <v>RGP7</v>
          </cell>
          <cell r="D461">
            <v>5</v>
          </cell>
          <cell r="E461">
            <v>13.23</v>
          </cell>
        </row>
        <row r="462">
          <cell r="C462" t="str">
            <v>RGP3</v>
          </cell>
          <cell r="D462">
            <v>5</v>
          </cell>
          <cell r="E462">
            <v>9.48</v>
          </cell>
        </row>
        <row r="463">
          <cell r="C463" t="str">
            <v>RGP6</v>
          </cell>
          <cell r="D463">
            <v>7.5</v>
          </cell>
          <cell r="E463">
            <v>0</v>
          </cell>
        </row>
        <row r="464">
          <cell r="C464" t="str">
            <v>RGWP1225</v>
          </cell>
          <cell r="D464">
            <v>7.5</v>
          </cell>
          <cell r="E464">
            <v>0</v>
          </cell>
        </row>
        <row r="465">
          <cell r="C465" t="str">
            <v>RGWP1665</v>
          </cell>
          <cell r="D465">
            <v>7.5</v>
          </cell>
          <cell r="E465">
            <v>0</v>
          </cell>
        </row>
        <row r="466">
          <cell r="C466" t="str">
            <v>RGWP1692</v>
          </cell>
          <cell r="D466">
            <v>4</v>
          </cell>
          <cell r="E466">
            <v>1.95</v>
          </cell>
        </row>
        <row r="467">
          <cell r="C467" t="str">
            <v>RGWP2433</v>
          </cell>
          <cell r="D467">
            <v>7.5</v>
          </cell>
          <cell r="E467">
            <v>15.03</v>
          </cell>
        </row>
        <row r="468">
          <cell r="C468" t="str">
            <v>RGWP308</v>
          </cell>
          <cell r="D468">
            <v>5</v>
          </cell>
          <cell r="E468">
            <v>0</v>
          </cell>
        </row>
        <row r="469">
          <cell r="C469" t="str">
            <v>RGWP930</v>
          </cell>
          <cell r="D469">
            <v>7.5</v>
          </cell>
          <cell r="E469">
            <v>0</v>
          </cell>
        </row>
        <row r="470">
          <cell r="C470" t="str">
            <v>RGWP965</v>
          </cell>
          <cell r="D470">
            <v>10</v>
          </cell>
          <cell r="E470">
            <v>8.06</v>
          </cell>
        </row>
        <row r="471">
          <cell r="C471" t="str">
            <v>DNP4</v>
          </cell>
          <cell r="D471">
            <v>5</v>
          </cell>
          <cell r="E471">
            <v>8.02</v>
          </cell>
        </row>
        <row r="472">
          <cell r="C472" t="str">
            <v>MVHWP1200</v>
          </cell>
          <cell r="D472">
            <v>7.5</v>
          </cell>
          <cell r="E472">
            <v>0</v>
          </cell>
        </row>
        <row r="473">
          <cell r="C473" t="str">
            <v>RGWP971</v>
          </cell>
          <cell r="D473">
            <v>7.5</v>
          </cell>
          <cell r="E473">
            <v>9.1300000000000008</v>
          </cell>
        </row>
        <row r="474">
          <cell r="C474" t="str">
            <v>ROPWP1897</v>
          </cell>
          <cell r="D474">
            <v>7.5</v>
          </cell>
          <cell r="E474">
            <v>0</v>
          </cell>
        </row>
        <row r="475">
          <cell r="C475" t="str">
            <v>RPDP1</v>
          </cell>
          <cell r="D475">
            <v>5</v>
          </cell>
          <cell r="E475">
            <v>0</v>
          </cell>
        </row>
        <row r="476">
          <cell r="C476" t="str">
            <v>RPDWP1201</v>
          </cell>
          <cell r="D476">
            <v>7.5</v>
          </cell>
          <cell r="E476">
            <v>0</v>
          </cell>
        </row>
        <row r="477">
          <cell r="C477" t="str">
            <v>RPWP2076</v>
          </cell>
          <cell r="D477">
            <v>3</v>
          </cell>
          <cell r="E477">
            <v>2.98</v>
          </cell>
        </row>
        <row r="478">
          <cell r="C478" t="str">
            <v>GHP1</v>
          </cell>
          <cell r="D478">
            <v>5</v>
          </cell>
          <cell r="E478">
            <v>2.42</v>
          </cell>
        </row>
        <row r="479">
          <cell r="C479" t="str">
            <v>GHWP2065</v>
          </cell>
          <cell r="D479">
            <v>2.5</v>
          </cell>
          <cell r="E479">
            <v>0.45</v>
          </cell>
        </row>
        <row r="480">
          <cell r="C480" t="str">
            <v>GHWP497</v>
          </cell>
          <cell r="D480">
            <v>7.5</v>
          </cell>
          <cell r="E480">
            <v>0</v>
          </cell>
        </row>
        <row r="481">
          <cell r="C481" t="str">
            <v>GOHWP1713</v>
          </cell>
          <cell r="D481">
            <v>7.5</v>
          </cell>
          <cell r="E481">
            <v>13.73</v>
          </cell>
        </row>
        <row r="482">
          <cell r="C482" t="str">
            <v>MSHWP1750</v>
          </cell>
          <cell r="D482">
            <v>7.5</v>
          </cell>
          <cell r="E482">
            <v>0</v>
          </cell>
        </row>
        <row r="483">
          <cell r="C483" t="str">
            <v>MSHWP925</v>
          </cell>
          <cell r="D483">
            <v>7.5</v>
          </cell>
          <cell r="E483">
            <v>3.19</v>
          </cell>
        </row>
        <row r="484">
          <cell r="C484" t="str">
            <v>MSP2</v>
          </cell>
          <cell r="D484">
            <v>5</v>
          </cell>
          <cell r="E484">
            <v>0</v>
          </cell>
        </row>
        <row r="485">
          <cell r="C485" t="str">
            <v>MSWP2063</v>
          </cell>
          <cell r="D485">
            <v>3</v>
          </cell>
          <cell r="E485">
            <v>0</v>
          </cell>
        </row>
        <row r="486">
          <cell r="C486" t="str">
            <v>MGLP268</v>
          </cell>
          <cell r="D486">
            <v>7.5</v>
          </cell>
          <cell r="E486">
            <v>0</v>
          </cell>
        </row>
        <row r="487">
          <cell r="C487" t="str">
            <v>MGLP3</v>
          </cell>
          <cell r="D487">
            <v>5</v>
          </cell>
          <cell r="E487">
            <v>10.28</v>
          </cell>
        </row>
        <row r="488">
          <cell r="C488" t="str">
            <v>MGLP4</v>
          </cell>
          <cell r="D488">
            <v>7.5</v>
          </cell>
          <cell r="E488">
            <v>9.5500000000000007</v>
          </cell>
        </row>
        <row r="489">
          <cell r="C489" t="str">
            <v>MULWP1764</v>
          </cell>
          <cell r="D489">
            <v>2.15</v>
          </cell>
          <cell r="E489">
            <v>0</v>
          </cell>
        </row>
        <row r="490">
          <cell r="C490" t="str">
            <v>MULWP2407</v>
          </cell>
          <cell r="D490">
            <v>7.5</v>
          </cell>
          <cell r="E490">
            <v>6</v>
          </cell>
        </row>
        <row r="491">
          <cell r="C491" t="str">
            <v>MUWP1898</v>
          </cell>
          <cell r="D491">
            <v>7.5</v>
          </cell>
          <cell r="E491">
            <v>9.01</v>
          </cell>
        </row>
        <row r="492">
          <cell r="C492" t="str">
            <v>MUWP745</v>
          </cell>
          <cell r="D492">
            <v>10.8</v>
          </cell>
          <cell r="E492">
            <v>0</v>
          </cell>
        </row>
        <row r="493">
          <cell r="C493" t="str">
            <v>TVP216</v>
          </cell>
          <cell r="D493">
            <v>8</v>
          </cell>
          <cell r="E493">
            <v>11.33</v>
          </cell>
        </row>
        <row r="494">
          <cell r="C494" t="str">
            <v>TVP8</v>
          </cell>
          <cell r="D494">
            <v>5</v>
          </cell>
          <cell r="E494">
            <v>7.93</v>
          </cell>
        </row>
        <row r="495">
          <cell r="C495" t="str">
            <v>TVP9</v>
          </cell>
          <cell r="D495">
            <v>5</v>
          </cell>
          <cell r="E495">
            <v>12.79</v>
          </cell>
        </row>
        <row r="496">
          <cell r="C496" t="str">
            <v>TVWP1842</v>
          </cell>
          <cell r="D496">
            <v>2.7</v>
          </cell>
          <cell r="E496">
            <v>0.22</v>
          </cell>
        </row>
        <row r="497">
          <cell r="C497" t="str">
            <v>TVWP2094</v>
          </cell>
          <cell r="D497">
            <v>2</v>
          </cell>
          <cell r="E497">
            <v>0</v>
          </cell>
        </row>
        <row r="498">
          <cell r="C498" t="str">
            <v>TVWP2249</v>
          </cell>
          <cell r="D498">
            <v>7.5</v>
          </cell>
          <cell r="E498">
            <v>11.38</v>
          </cell>
        </row>
        <row r="499">
          <cell r="C499" t="str">
            <v>DGP2</v>
          </cell>
          <cell r="D499">
            <v>5</v>
          </cell>
          <cell r="E499">
            <v>0</v>
          </cell>
        </row>
        <row r="500">
          <cell r="C500" t="str">
            <v>DGP518</v>
          </cell>
          <cell r="D500">
            <v>10.1</v>
          </cell>
          <cell r="E500">
            <v>0</v>
          </cell>
        </row>
        <row r="501">
          <cell r="C501" t="str">
            <v>DGWP1266</v>
          </cell>
          <cell r="D501">
            <v>7.5</v>
          </cell>
          <cell r="E501">
            <v>0</v>
          </cell>
        </row>
        <row r="502">
          <cell r="C502" t="str">
            <v>DGWP2077</v>
          </cell>
          <cell r="D502">
            <v>3</v>
          </cell>
          <cell r="E502">
            <v>0</v>
          </cell>
        </row>
        <row r="503">
          <cell r="C503" t="str">
            <v>DGWP2095</v>
          </cell>
          <cell r="D503">
            <v>7.5</v>
          </cell>
          <cell r="E503">
            <v>0</v>
          </cell>
        </row>
        <row r="504">
          <cell r="C504" t="str">
            <v>GDNP1</v>
          </cell>
          <cell r="D504">
            <v>5</v>
          </cell>
          <cell r="E504">
            <v>0</v>
          </cell>
        </row>
        <row r="505">
          <cell r="C505" t="str">
            <v>GDNWP1044</v>
          </cell>
          <cell r="D505">
            <v>7.5</v>
          </cell>
          <cell r="E505">
            <v>10.82</v>
          </cell>
        </row>
        <row r="506">
          <cell r="C506" t="str">
            <v>GDNWP2085</v>
          </cell>
          <cell r="D506">
            <v>2.1</v>
          </cell>
          <cell r="E506">
            <v>0</v>
          </cell>
        </row>
        <row r="507">
          <cell r="C507" t="str">
            <v>GDNWP565</v>
          </cell>
          <cell r="D507">
            <v>10.1</v>
          </cell>
          <cell r="E507">
            <v>0</v>
          </cell>
        </row>
        <row r="508">
          <cell r="C508" t="str">
            <v>GWP764</v>
          </cell>
          <cell r="D508">
            <v>7.5</v>
          </cell>
          <cell r="E508">
            <v>0</v>
          </cell>
        </row>
        <row r="509">
          <cell r="C509" t="str">
            <v>LSP1</v>
          </cell>
          <cell r="D509">
            <v>5</v>
          </cell>
          <cell r="E509">
            <v>0</v>
          </cell>
        </row>
        <row r="510">
          <cell r="C510" t="str">
            <v>LSWP1664</v>
          </cell>
          <cell r="D510">
            <v>7.5</v>
          </cell>
          <cell r="E510">
            <v>0</v>
          </cell>
        </row>
        <row r="511">
          <cell r="C511" t="str">
            <v>LSWP1712</v>
          </cell>
          <cell r="D511">
            <v>7.5</v>
          </cell>
          <cell r="E511">
            <v>0</v>
          </cell>
        </row>
        <row r="512">
          <cell r="C512" t="str">
            <v>LSWP1775</v>
          </cell>
          <cell r="D512">
            <v>2.69</v>
          </cell>
          <cell r="E512">
            <v>0</v>
          </cell>
        </row>
        <row r="513">
          <cell r="C513" t="str">
            <v>LSWP733</v>
          </cell>
          <cell r="D513">
            <v>10</v>
          </cell>
          <cell r="E513">
            <v>0</v>
          </cell>
        </row>
        <row r="514">
          <cell r="C514" t="str">
            <v>MLLP1</v>
          </cell>
          <cell r="D514">
            <v>5</v>
          </cell>
          <cell r="E514">
            <v>0</v>
          </cell>
        </row>
        <row r="515">
          <cell r="C515" t="str">
            <v>MLLP232</v>
          </cell>
          <cell r="D515">
            <v>7.5</v>
          </cell>
          <cell r="E515">
            <v>0</v>
          </cell>
        </row>
        <row r="516">
          <cell r="C516" t="str">
            <v>MLLWP1663</v>
          </cell>
          <cell r="D516">
            <v>7.5</v>
          </cell>
          <cell r="E516">
            <v>0</v>
          </cell>
        </row>
        <row r="517">
          <cell r="C517" t="str">
            <v>MLLWP1763</v>
          </cell>
          <cell r="D517">
            <v>2.69</v>
          </cell>
          <cell r="E517">
            <v>1.42</v>
          </cell>
        </row>
        <row r="518">
          <cell r="C518" t="str">
            <v>MLLWP898</v>
          </cell>
          <cell r="D518">
            <v>7.5</v>
          </cell>
          <cell r="E518">
            <v>11.99</v>
          </cell>
        </row>
        <row r="519">
          <cell r="C519" t="str">
            <v>MLP3</v>
          </cell>
          <cell r="D519">
            <v>5</v>
          </cell>
          <cell r="E519">
            <v>0</v>
          </cell>
        </row>
        <row r="520">
          <cell r="C520" t="str">
            <v>TPP1</v>
          </cell>
          <cell r="D520">
            <v>3</v>
          </cell>
          <cell r="E520">
            <v>0</v>
          </cell>
        </row>
        <row r="521">
          <cell r="C521" t="str">
            <v>TPP3</v>
          </cell>
          <cell r="D521">
            <v>8</v>
          </cell>
          <cell r="E521">
            <v>0</v>
          </cell>
        </row>
        <row r="522">
          <cell r="C522" t="str">
            <v>TPP6</v>
          </cell>
          <cell r="D522">
            <v>5</v>
          </cell>
          <cell r="E522">
            <v>0</v>
          </cell>
        </row>
        <row r="523">
          <cell r="C523" t="str">
            <v>TPWP1711</v>
          </cell>
          <cell r="D523">
            <v>7.5</v>
          </cell>
          <cell r="E523">
            <v>0</v>
          </cell>
        </row>
        <row r="524">
          <cell r="C524" t="str">
            <v>TPWP1748</v>
          </cell>
          <cell r="D524">
            <v>2.69</v>
          </cell>
          <cell r="E524">
            <v>1.65</v>
          </cell>
        </row>
        <row r="525">
          <cell r="C525" t="str">
            <v>TPWP391</v>
          </cell>
          <cell r="D525">
            <v>10</v>
          </cell>
          <cell r="E525">
            <v>0</v>
          </cell>
        </row>
        <row r="526">
          <cell r="C526" t="str">
            <v>TPWP474</v>
          </cell>
          <cell r="D526">
            <v>7.6</v>
          </cell>
          <cell r="E526">
            <v>0</v>
          </cell>
        </row>
        <row r="527">
          <cell r="C527" t="str">
            <v>TPWP926</v>
          </cell>
          <cell r="D527">
            <v>7.5</v>
          </cell>
          <cell r="E527">
            <v>7.91</v>
          </cell>
        </row>
        <row r="528">
          <cell r="C528" t="str">
            <v>TPGWP2086</v>
          </cell>
          <cell r="D528">
            <v>2.5</v>
          </cell>
          <cell r="E528">
            <v>0</v>
          </cell>
        </row>
        <row r="529">
          <cell r="C529" t="str">
            <v>TPWP366</v>
          </cell>
          <cell r="D529">
            <v>10</v>
          </cell>
          <cell r="E529">
            <v>8.98</v>
          </cell>
        </row>
        <row r="530">
          <cell r="C530" t="str">
            <v>TPWP899</v>
          </cell>
          <cell r="D530">
            <v>7.5</v>
          </cell>
          <cell r="E530">
            <v>8.6199999999999992</v>
          </cell>
        </row>
        <row r="531">
          <cell r="C531" t="str">
            <v>VDP14</v>
          </cell>
          <cell r="D531">
            <v>5</v>
          </cell>
          <cell r="E531">
            <v>8.27</v>
          </cell>
        </row>
        <row r="532">
          <cell r="C532" t="str">
            <v>VWP1755</v>
          </cell>
          <cell r="D532">
            <v>7.5</v>
          </cell>
          <cell r="E532">
            <v>0</v>
          </cell>
        </row>
        <row r="533">
          <cell r="C533" t="str">
            <v>VWP3269</v>
          </cell>
          <cell r="D533">
            <v>2</v>
          </cell>
          <cell r="E533">
            <v>7.2</v>
          </cell>
        </row>
        <row r="534">
          <cell r="C534" t="str">
            <v>ZVWP2162</v>
          </cell>
          <cell r="D534">
            <v>7.5</v>
          </cell>
          <cell r="E534">
            <v>0.26800000000000002</v>
          </cell>
        </row>
        <row r="535">
          <cell r="C535" t="str">
            <v>VDP11</v>
          </cell>
          <cell r="D535">
            <v>5</v>
          </cell>
          <cell r="E535">
            <v>4.2560000000000002</v>
          </cell>
        </row>
        <row r="536">
          <cell r="C536" t="str">
            <v>VDP12</v>
          </cell>
          <cell r="D536">
            <v>10</v>
          </cell>
          <cell r="E536">
            <v>18.73</v>
          </cell>
        </row>
        <row r="537">
          <cell r="C537" t="str">
            <v>VDP13</v>
          </cell>
          <cell r="D537">
            <v>10</v>
          </cell>
          <cell r="E537">
            <v>0</v>
          </cell>
        </row>
        <row r="538">
          <cell r="C538" t="str">
            <v>VDWP231</v>
          </cell>
          <cell r="D538">
            <v>7.5</v>
          </cell>
          <cell r="E538">
            <v>5.88</v>
          </cell>
        </row>
        <row r="539">
          <cell r="C539" t="str">
            <v>VDWP245</v>
          </cell>
          <cell r="D539">
            <v>5.0999999999999996</v>
          </cell>
          <cell r="E539">
            <v>11.01</v>
          </cell>
        </row>
        <row r="540">
          <cell r="C540" t="str">
            <v>VDWP263</v>
          </cell>
          <cell r="D540">
            <v>10</v>
          </cell>
          <cell r="E540">
            <v>9.35</v>
          </cell>
        </row>
        <row r="541">
          <cell r="C541" t="str">
            <v>VDWP476</v>
          </cell>
          <cell r="D541">
            <v>10.1</v>
          </cell>
          <cell r="E541">
            <v>11.05</v>
          </cell>
        </row>
        <row r="542">
          <cell r="C542" t="str">
            <v>VWP1052</v>
          </cell>
          <cell r="D542">
            <v>10</v>
          </cell>
          <cell r="E542">
            <v>7.91</v>
          </cell>
        </row>
        <row r="543">
          <cell r="C543" t="str">
            <v>VWP1746</v>
          </cell>
          <cell r="D543">
            <v>7.5</v>
          </cell>
          <cell r="E543">
            <v>2.0099999999999998</v>
          </cell>
        </row>
        <row r="544">
          <cell r="C544" t="str">
            <v>VWP1844</v>
          </cell>
          <cell r="D544">
            <v>2.7</v>
          </cell>
          <cell r="E544">
            <v>0</v>
          </cell>
        </row>
        <row r="545">
          <cell r="C545" t="str">
            <v>VWP2053</v>
          </cell>
          <cell r="D545">
            <v>7.5</v>
          </cell>
          <cell r="E545">
            <v>2.3199999999999998</v>
          </cell>
        </row>
        <row r="546">
          <cell r="C546" t="str">
            <v>VWP2428</v>
          </cell>
          <cell r="D546">
            <v>2</v>
          </cell>
          <cell r="E546">
            <v>18.73</v>
          </cell>
        </row>
        <row r="547">
          <cell r="C547" t="str">
            <v>VWP912</v>
          </cell>
          <cell r="D547">
            <v>7.5</v>
          </cell>
          <cell r="E547">
            <v>0</v>
          </cell>
        </row>
        <row r="548">
          <cell r="C548" t="str">
            <v>ZVWP2156</v>
          </cell>
          <cell r="D548">
            <v>7.5</v>
          </cell>
          <cell r="E548">
            <v>6</v>
          </cell>
        </row>
        <row r="549">
          <cell r="C549" t="str">
            <v>ZVWP2157</v>
          </cell>
          <cell r="D549">
            <v>7.5</v>
          </cell>
          <cell r="E549">
            <v>6</v>
          </cell>
        </row>
        <row r="550">
          <cell r="C550" t="str">
            <v>ZVWP2158</v>
          </cell>
          <cell r="D550">
            <v>7.5</v>
          </cell>
          <cell r="E550">
            <v>0</v>
          </cell>
        </row>
        <row r="551">
          <cell r="C551" t="str">
            <v>ZVWP2159</v>
          </cell>
          <cell r="D551">
            <v>7.5</v>
          </cell>
          <cell r="E551">
            <v>2.5</v>
          </cell>
        </row>
        <row r="552">
          <cell r="C552" t="str">
            <v>ZVWP2160</v>
          </cell>
          <cell r="D552">
            <v>7.5</v>
          </cell>
          <cell r="E552">
            <v>6.47</v>
          </cell>
        </row>
        <row r="553">
          <cell r="C553" t="str">
            <v>ZVWP2161</v>
          </cell>
          <cell r="D553">
            <v>7.5</v>
          </cell>
          <cell r="E553">
            <v>5.07</v>
          </cell>
        </row>
        <row r="554">
          <cell r="C554" t="str">
            <v>BNP5</v>
          </cell>
          <cell r="D554">
            <v>7.5</v>
          </cell>
          <cell r="E554">
            <v>0</v>
          </cell>
        </row>
        <row r="555">
          <cell r="C555" t="str">
            <v>BNPW190</v>
          </cell>
          <cell r="D555">
            <v>7.5</v>
          </cell>
          <cell r="E555">
            <v>0</v>
          </cell>
        </row>
        <row r="556">
          <cell r="C556" t="str">
            <v>BNWP1192</v>
          </cell>
          <cell r="D556">
            <v>7.6</v>
          </cell>
          <cell r="E556">
            <v>0</v>
          </cell>
        </row>
        <row r="557">
          <cell r="C557" t="str">
            <v>BNWP1699</v>
          </cell>
          <cell r="D557">
            <v>4</v>
          </cell>
          <cell r="E557">
            <v>2.5</v>
          </cell>
        </row>
        <row r="558">
          <cell r="C558" t="str">
            <v>BNWP1723</v>
          </cell>
          <cell r="D558">
            <v>7.5</v>
          </cell>
          <cell r="E558">
            <v>5.65</v>
          </cell>
        </row>
        <row r="559">
          <cell r="C559" t="str">
            <v>BNWP545</v>
          </cell>
          <cell r="D559">
            <v>10</v>
          </cell>
          <cell r="E559">
            <v>6</v>
          </cell>
        </row>
        <row r="560">
          <cell r="C560" t="str">
            <v>BNWP919</v>
          </cell>
          <cell r="D560">
            <v>7.5</v>
          </cell>
          <cell r="E560">
            <v>0</v>
          </cell>
        </row>
        <row r="561">
          <cell r="C561" t="str">
            <v>ANP1</v>
          </cell>
          <cell r="D561">
            <v>5</v>
          </cell>
          <cell r="E561">
            <v>0</v>
          </cell>
        </row>
        <row r="562">
          <cell r="C562" t="str">
            <v>ANWP1686</v>
          </cell>
          <cell r="D562">
            <v>8</v>
          </cell>
          <cell r="E562">
            <v>0</v>
          </cell>
        </row>
        <row r="563">
          <cell r="C563" t="str">
            <v>ANWP1905</v>
          </cell>
          <cell r="D563">
            <v>7.5</v>
          </cell>
          <cell r="E563">
            <v>7.98</v>
          </cell>
        </row>
        <row r="564">
          <cell r="C564" t="str">
            <v>ANWP2257</v>
          </cell>
          <cell r="D564">
            <v>2</v>
          </cell>
          <cell r="E564">
            <v>3.17</v>
          </cell>
        </row>
        <row r="565">
          <cell r="C565" t="str">
            <v>ARP1</v>
          </cell>
          <cell r="D565">
            <v>3</v>
          </cell>
          <cell r="E565">
            <v>6.06</v>
          </cell>
        </row>
        <row r="566">
          <cell r="C566" t="str">
            <v>ARWP1263</v>
          </cell>
          <cell r="D566">
            <v>7.5</v>
          </cell>
          <cell r="E566">
            <v>7.78</v>
          </cell>
        </row>
        <row r="567">
          <cell r="C567" t="str">
            <v>ARWP1974</v>
          </cell>
          <cell r="D567">
            <v>3</v>
          </cell>
          <cell r="E567">
            <v>2.11</v>
          </cell>
        </row>
        <row r="568">
          <cell r="C568" t="str">
            <v>ARWP949</v>
          </cell>
          <cell r="D568">
            <v>7.5</v>
          </cell>
          <cell r="E568">
            <v>0</v>
          </cell>
        </row>
        <row r="569">
          <cell r="C569" t="str">
            <v>ARP3</v>
          </cell>
          <cell r="D569">
            <v>6</v>
          </cell>
          <cell r="E569">
            <v>0</v>
          </cell>
        </row>
        <row r="570">
          <cell r="C570" t="str">
            <v>ASTP1</v>
          </cell>
          <cell r="D570">
            <v>6</v>
          </cell>
          <cell r="E570">
            <v>0</v>
          </cell>
        </row>
        <row r="571">
          <cell r="C571" t="str">
            <v>ASTPWP770</v>
          </cell>
          <cell r="D571">
            <v>7.5</v>
          </cell>
          <cell r="E571">
            <v>0</v>
          </cell>
        </row>
        <row r="572">
          <cell r="C572" t="str">
            <v>ASTWP1657</v>
          </cell>
          <cell r="D572">
            <v>7.5</v>
          </cell>
          <cell r="E572">
            <v>0</v>
          </cell>
        </row>
        <row r="573">
          <cell r="C573" t="str">
            <v>ASTWP2261</v>
          </cell>
          <cell r="D573">
            <v>7.5</v>
          </cell>
          <cell r="E573">
            <v>0.9</v>
          </cell>
        </row>
        <row r="574">
          <cell r="C574" t="str">
            <v>TDP1</v>
          </cell>
          <cell r="D574">
            <v>5</v>
          </cell>
          <cell r="E574">
            <v>0</v>
          </cell>
        </row>
        <row r="575">
          <cell r="C575" t="str">
            <v>TDWP1752</v>
          </cell>
          <cell r="D575">
            <v>7.5</v>
          </cell>
          <cell r="E575">
            <v>0</v>
          </cell>
        </row>
        <row r="576">
          <cell r="C576" t="str">
            <v>TDWP2497</v>
          </cell>
          <cell r="D576">
            <v>7.5</v>
          </cell>
          <cell r="E576">
            <v>5.81</v>
          </cell>
        </row>
        <row r="577">
          <cell r="C577" t="str">
            <v>TDWP2531</v>
          </cell>
          <cell r="D577">
            <v>2</v>
          </cell>
          <cell r="E577">
            <v>1.85</v>
          </cell>
        </row>
        <row r="578">
          <cell r="C578" t="str">
            <v>BPP2</v>
          </cell>
          <cell r="D578">
            <v>5</v>
          </cell>
          <cell r="E578">
            <v>6.25</v>
          </cell>
        </row>
        <row r="579">
          <cell r="C579" t="str">
            <v>BPP3</v>
          </cell>
          <cell r="D579">
            <v>7.5</v>
          </cell>
          <cell r="E579">
            <v>5.36</v>
          </cell>
        </row>
        <row r="580">
          <cell r="C580" t="str">
            <v>BVWP1658</v>
          </cell>
          <cell r="D580">
            <v>7.5</v>
          </cell>
          <cell r="E580">
            <v>0</v>
          </cell>
        </row>
        <row r="581">
          <cell r="C581" t="str">
            <v>BVWP1893</v>
          </cell>
          <cell r="D581">
            <v>7.5</v>
          </cell>
          <cell r="E581">
            <v>6.75</v>
          </cell>
        </row>
        <row r="582">
          <cell r="C582" t="str">
            <v>BVWP1977</v>
          </cell>
          <cell r="D582">
            <v>4</v>
          </cell>
          <cell r="E582">
            <v>0</v>
          </cell>
        </row>
        <row r="583">
          <cell r="C583" t="str">
            <v>BRPP1</v>
          </cell>
          <cell r="D583">
            <v>5</v>
          </cell>
          <cell r="E583">
            <v>6.58</v>
          </cell>
        </row>
        <row r="584">
          <cell r="C584" t="str">
            <v>BRPWP2451</v>
          </cell>
          <cell r="D584">
            <v>3</v>
          </cell>
          <cell r="E584">
            <v>1.61</v>
          </cell>
        </row>
        <row r="585">
          <cell r="C585" t="str">
            <v>BLSP225</v>
          </cell>
          <cell r="D585">
            <v>5</v>
          </cell>
          <cell r="E585">
            <v>0</v>
          </cell>
        </row>
        <row r="586">
          <cell r="C586" t="str">
            <v>BLSP246</v>
          </cell>
          <cell r="D586">
            <v>5</v>
          </cell>
          <cell r="E586">
            <v>0</v>
          </cell>
        </row>
        <row r="587">
          <cell r="C587" t="str">
            <v>BLSWP1695</v>
          </cell>
          <cell r="D587">
            <v>4</v>
          </cell>
          <cell r="E587">
            <v>1.67</v>
          </cell>
        </row>
        <row r="588">
          <cell r="C588" t="str">
            <v>BLSWP1753</v>
          </cell>
          <cell r="D588">
            <v>7.5</v>
          </cell>
          <cell r="E588">
            <v>10.87</v>
          </cell>
        </row>
        <row r="589">
          <cell r="C589" t="str">
            <v>BLWP298</v>
          </cell>
          <cell r="D589">
            <v>7.5</v>
          </cell>
          <cell r="E589">
            <v>0</v>
          </cell>
        </row>
        <row r="590">
          <cell r="C590" t="str">
            <v>BLSWP1716</v>
          </cell>
          <cell r="D590">
            <v>7.5</v>
          </cell>
          <cell r="E590">
            <v>10.93</v>
          </cell>
        </row>
        <row r="591">
          <cell r="C591" t="str">
            <v>BYP1</v>
          </cell>
          <cell r="D591">
            <v>3</v>
          </cell>
          <cell r="E591">
            <v>8.36</v>
          </cell>
        </row>
        <row r="592">
          <cell r="C592" t="str">
            <v>BYWP2530</v>
          </cell>
          <cell r="D592">
            <v>2</v>
          </cell>
          <cell r="E592">
            <v>0.01</v>
          </cell>
        </row>
        <row r="593">
          <cell r="C593" t="str">
            <v>CHWP1979</v>
          </cell>
          <cell r="D593">
            <v>4</v>
          </cell>
          <cell r="E593">
            <v>2.71</v>
          </cell>
        </row>
        <row r="594">
          <cell r="C594" t="str">
            <v>HMDP361</v>
          </cell>
          <cell r="D594">
            <v>10</v>
          </cell>
          <cell r="E594">
            <v>6.41</v>
          </cell>
        </row>
        <row r="595">
          <cell r="C595" t="str">
            <v>CHPWP1267</v>
          </cell>
          <cell r="D595">
            <v>7.5</v>
          </cell>
          <cell r="E595">
            <v>7.3</v>
          </cell>
        </row>
        <row r="596">
          <cell r="C596" t="str">
            <v>CHPWP2510</v>
          </cell>
          <cell r="D596">
            <v>7.5</v>
          </cell>
          <cell r="E596">
            <v>5.7</v>
          </cell>
        </row>
        <row r="597">
          <cell r="C597" t="str">
            <v>CHPWP953</v>
          </cell>
          <cell r="D597">
            <v>7.5</v>
          </cell>
          <cell r="E597">
            <v>2</v>
          </cell>
        </row>
        <row r="598">
          <cell r="C598" t="str">
            <v>HMDP4</v>
          </cell>
          <cell r="D598">
            <v>6</v>
          </cell>
          <cell r="E598">
            <v>6.6</v>
          </cell>
        </row>
        <row r="599">
          <cell r="C599" t="str">
            <v>GKP2</v>
          </cell>
          <cell r="D599">
            <v>3</v>
          </cell>
          <cell r="E599">
            <v>0</v>
          </cell>
        </row>
        <row r="600">
          <cell r="C600" t="str">
            <v>GKP4</v>
          </cell>
          <cell r="D600">
            <v>6</v>
          </cell>
          <cell r="E600">
            <v>0</v>
          </cell>
        </row>
        <row r="601">
          <cell r="C601" t="str">
            <v>GKWP2436</v>
          </cell>
          <cell r="D601">
            <v>3</v>
          </cell>
          <cell r="E601">
            <v>0</v>
          </cell>
        </row>
        <row r="602">
          <cell r="C602" t="str">
            <v>GKWP2494</v>
          </cell>
          <cell r="D602">
            <v>7.5</v>
          </cell>
          <cell r="E602">
            <v>0</v>
          </cell>
        </row>
        <row r="603">
          <cell r="C603" t="str">
            <v>GKWP2504</v>
          </cell>
          <cell r="D603">
            <v>7.5</v>
          </cell>
          <cell r="E603">
            <v>0</v>
          </cell>
        </row>
        <row r="604">
          <cell r="C604" t="str">
            <v>GKWP937</v>
          </cell>
          <cell r="D604">
            <v>7.5</v>
          </cell>
          <cell r="E604">
            <v>9.0500000000000007</v>
          </cell>
        </row>
        <row r="605">
          <cell r="C605" t="str">
            <v>GKWP954</v>
          </cell>
          <cell r="D605">
            <v>7.5</v>
          </cell>
          <cell r="E605">
            <v>0</v>
          </cell>
        </row>
        <row r="606">
          <cell r="C606" t="str">
            <v>HLPWP1731</v>
          </cell>
          <cell r="D606">
            <v>7.5</v>
          </cell>
          <cell r="E606">
            <v>8.7899999999999991</v>
          </cell>
        </row>
        <row r="607">
          <cell r="C607" t="str">
            <v>GHP241</v>
          </cell>
          <cell r="D607">
            <v>8</v>
          </cell>
          <cell r="E607">
            <v>0</v>
          </cell>
        </row>
        <row r="608">
          <cell r="C608" t="str">
            <v>GHWP1203</v>
          </cell>
          <cell r="D608">
            <v>10</v>
          </cell>
          <cell r="E608">
            <v>0</v>
          </cell>
        </row>
        <row r="609">
          <cell r="C609" t="str">
            <v>GHWP1722</v>
          </cell>
          <cell r="D609">
            <v>7.5</v>
          </cell>
          <cell r="E609">
            <v>13.43</v>
          </cell>
        </row>
        <row r="610">
          <cell r="C610" t="str">
            <v>GHWP2043</v>
          </cell>
          <cell r="D610">
            <v>2</v>
          </cell>
          <cell r="E610">
            <v>3.09</v>
          </cell>
        </row>
        <row r="611">
          <cell r="C611" t="str">
            <v>GHWP2119</v>
          </cell>
          <cell r="D611">
            <v>7.5</v>
          </cell>
          <cell r="E611">
            <v>2.5</v>
          </cell>
        </row>
        <row r="612">
          <cell r="C612" t="str">
            <v>GHP630</v>
          </cell>
          <cell r="D612">
            <v>5</v>
          </cell>
          <cell r="E612">
            <v>0</v>
          </cell>
        </row>
        <row r="613">
          <cell r="C613" t="str">
            <v>HUGDP2</v>
          </cell>
          <cell r="D613">
            <v>5</v>
          </cell>
          <cell r="E613">
            <v>12.47</v>
          </cell>
        </row>
        <row r="614">
          <cell r="C614" t="str">
            <v>HUGDWP1670</v>
          </cell>
          <cell r="D614">
            <v>7.5</v>
          </cell>
          <cell r="E614">
            <v>0</v>
          </cell>
        </row>
        <row r="615">
          <cell r="C615" t="str">
            <v>HUGDWP920</v>
          </cell>
          <cell r="D615">
            <v>7.5</v>
          </cell>
          <cell r="E615">
            <v>8.7799999999999994</v>
          </cell>
        </row>
        <row r="616">
          <cell r="C616" t="str">
            <v>HUGWP1976</v>
          </cell>
          <cell r="D616">
            <v>3</v>
          </cell>
          <cell r="E616">
            <v>2.54</v>
          </cell>
        </row>
        <row r="617">
          <cell r="C617" t="str">
            <v>HLPWP2263</v>
          </cell>
          <cell r="D617">
            <v>7.5</v>
          </cell>
          <cell r="E617">
            <v>9.6999999999999993</v>
          </cell>
        </row>
        <row r="618">
          <cell r="C618" t="str">
            <v>HLPWP904</v>
          </cell>
          <cell r="D618">
            <v>7.5</v>
          </cell>
          <cell r="E618">
            <v>7.2</v>
          </cell>
        </row>
        <row r="619">
          <cell r="C619" t="str">
            <v>HLP1</v>
          </cell>
          <cell r="D619">
            <v>3</v>
          </cell>
          <cell r="E619">
            <v>0</v>
          </cell>
        </row>
        <row r="620">
          <cell r="C620" t="str">
            <v>HLP456</v>
          </cell>
          <cell r="D620">
            <v>5</v>
          </cell>
          <cell r="E620">
            <v>0</v>
          </cell>
        </row>
        <row r="621">
          <cell r="C621" t="str">
            <v>HLPWP1257</v>
          </cell>
          <cell r="D621">
            <v>7.5</v>
          </cell>
          <cell r="E621">
            <v>0</v>
          </cell>
        </row>
        <row r="622">
          <cell r="C622" t="str">
            <v>HLPWP2434</v>
          </cell>
          <cell r="D622">
            <v>7.5</v>
          </cell>
          <cell r="E622">
            <v>5.0599999999999996</v>
          </cell>
        </row>
        <row r="623">
          <cell r="C623" t="str">
            <v>HLPWP2503</v>
          </cell>
          <cell r="D623">
            <v>7.5</v>
          </cell>
          <cell r="E623">
            <v>0</v>
          </cell>
        </row>
        <row r="624">
          <cell r="C624" t="str">
            <v>HLPWP2679</v>
          </cell>
          <cell r="D624">
            <v>2</v>
          </cell>
          <cell r="E624">
            <v>2.35</v>
          </cell>
        </row>
        <row r="625">
          <cell r="C625" t="str">
            <v>HTP223</v>
          </cell>
          <cell r="D625">
            <v>5</v>
          </cell>
          <cell r="E625">
            <v>0</v>
          </cell>
        </row>
        <row r="626">
          <cell r="C626" t="str">
            <v>HTWP1694</v>
          </cell>
          <cell r="D626">
            <v>4</v>
          </cell>
          <cell r="E626">
            <v>2.4500000000000002</v>
          </cell>
        </row>
        <row r="627">
          <cell r="C627" t="str">
            <v>HTWP1887</v>
          </cell>
          <cell r="D627">
            <v>7.5</v>
          </cell>
          <cell r="E627">
            <v>11.07</v>
          </cell>
        </row>
        <row r="628">
          <cell r="C628" t="str">
            <v>HTWP297</v>
          </cell>
          <cell r="D628">
            <v>7.5</v>
          </cell>
          <cell r="E628">
            <v>0</v>
          </cell>
        </row>
        <row r="629">
          <cell r="C629" t="str">
            <v>HTWP304</v>
          </cell>
          <cell r="D629">
            <v>7.5</v>
          </cell>
          <cell r="E629">
            <v>12.02</v>
          </cell>
        </row>
        <row r="630">
          <cell r="C630" t="str">
            <v>ASTPWP1783</v>
          </cell>
          <cell r="D630">
            <v>2.7</v>
          </cell>
          <cell r="E630">
            <v>0</v>
          </cell>
        </row>
        <row r="631">
          <cell r="C631" t="str">
            <v>HRMP3</v>
          </cell>
          <cell r="D631">
            <v>3</v>
          </cell>
          <cell r="E631">
            <v>10.210000000000001</v>
          </cell>
        </row>
        <row r="632">
          <cell r="C632" t="str">
            <v>HRMP5</v>
          </cell>
          <cell r="D632">
            <v>6</v>
          </cell>
          <cell r="E632">
            <v>0</v>
          </cell>
        </row>
        <row r="633">
          <cell r="C633" t="str">
            <v>HRMWP1869</v>
          </cell>
          <cell r="D633">
            <v>7.5</v>
          </cell>
          <cell r="E633">
            <v>14.41</v>
          </cell>
        </row>
        <row r="634">
          <cell r="C634" t="str">
            <v>HRMWP1978</v>
          </cell>
          <cell r="D634">
            <v>3</v>
          </cell>
          <cell r="E634">
            <v>1.96</v>
          </cell>
        </row>
        <row r="635">
          <cell r="C635" t="str">
            <v>HRMWP905</v>
          </cell>
          <cell r="D635">
            <v>7.5</v>
          </cell>
          <cell r="E635">
            <v>6.66</v>
          </cell>
        </row>
        <row r="636">
          <cell r="C636" t="str">
            <v>HURP2</v>
          </cell>
          <cell r="D636">
            <v>10</v>
          </cell>
          <cell r="E636">
            <v>0</v>
          </cell>
        </row>
        <row r="637">
          <cell r="C637" t="str">
            <v>HURP251</v>
          </cell>
          <cell r="D637">
            <v>5</v>
          </cell>
          <cell r="E637">
            <v>0</v>
          </cell>
        </row>
        <row r="638">
          <cell r="C638" t="str">
            <v>HURP4</v>
          </cell>
          <cell r="D638">
            <v>10</v>
          </cell>
          <cell r="E638">
            <v>0</v>
          </cell>
        </row>
        <row r="639">
          <cell r="C639" t="str">
            <v>HURWP1685</v>
          </cell>
          <cell r="D639">
            <v>8</v>
          </cell>
          <cell r="E639">
            <v>0</v>
          </cell>
        </row>
        <row r="640">
          <cell r="C640" t="str">
            <v>HURWP2275</v>
          </cell>
          <cell r="D640">
            <v>10</v>
          </cell>
          <cell r="E640">
            <v>6.73</v>
          </cell>
        </row>
        <row r="641">
          <cell r="C641" t="str">
            <v>HURWP935</v>
          </cell>
          <cell r="D641">
            <v>7.5</v>
          </cell>
          <cell r="E641">
            <v>0</v>
          </cell>
        </row>
        <row r="642">
          <cell r="C642" t="str">
            <v>HGRP224</v>
          </cell>
          <cell r="D642">
            <v>5</v>
          </cell>
          <cell r="E642">
            <v>0</v>
          </cell>
        </row>
        <row r="643">
          <cell r="C643" t="str">
            <v>HUGRWP1714</v>
          </cell>
          <cell r="D643">
            <v>7.5</v>
          </cell>
          <cell r="E643">
            <v>6.8</v>
          </cell>
        </row>
        <row r="644">
          <cell r="C644" t="str">
            <v>HURWP1892</v>
          </cell>
          <cell r="D644">
            <v>7.5</v>
          </cell>
          <cell r="E644">
            <v>0</v>
          </cell>
        </row>
        <row r="645">
          <cell r="C645" t="str">
            <v>HURWP950</v>
          </cell>
          <cell r="D645">
            <v>7.5</v>
          </cell>
          <cell r="E645">
            <v>8.2100000000000009</v>
          </cell>
        </row>
        <row r="646">
          <cell r="C646" t="str">
            <v>HURWP1913</v>
          </cell>
          <cell r="D646">
            <v>7.5</v>
          </cell>
          <cell r="E646">
            <v>0</v>
          </cell>
        </row>
        <row r="647">
          <cell r="C647" t="str">
            <v>HURWP1973</v>
          </cell>
          <cell r="D647">
            <v>3</v>
          </cell>
          <cell r="E647">
            <v>1.86</v>
          </cell>
        </row>
        <row r="648">
          <cell r="C648" t="str">
            <v>THWP2492</v>
          </cell>
          <cell r="D648">
            <v>7.5</v>
          </cell>
          <cell r="E648">
            <v>6.88</v>
          </cell>
        </row>
        <row r="649">
          <cell r="C649" t="str">
            <v>THWP3303</v>
          </cell>
          <cell r="D649">
            <v>3</v>
          </cell>
          <cell r="E649">
            <v>1.51</v>
          </cell>
        </row>
        <row r="650">
          <cell r="C650" t="str">
            <v>THP2</v>
          </cell>
          <cell r="D650">
            <v>5</v>
          </cell>
          <cell r="E650">
            <v>0</v>
          </cell>
        </row>
        <row r="651">
          <cell r="C651" t="str">
            <v>THWP2075</v>
          </cell>
          <cell r="D651">
            <v>2.5</v>
          </cell>
          <cell r="E651">
            <v>2.8</v>
          </cell>
        </row>
        <row r="652">
          <cell r="C652" t="str">
            <v>ITP252</v>
          </cell>
          <cell r="D652">
            <v>7.5</v>
          </cell>
          <cell r="E652">
            <v>0</v>
          </cell>
        </row>
        <row r="653">
          <cell r="C653" t="str">
            <v>ITP6</v>
          </cell>
          <cell r="D653">
            <v>5</v>
          </cell>
          <cell r="E653">
            <v>7.21</v>
          </cell>
        </row>
        <row r="654">
          <cell r="C654" t="str">
            <v>ITWP1666</v>
          </cell>
          <cell r="D654">
            <v>8</v>
          </cell>
          <cell r="E654">
            <v>6.45</v>
          </cell>
        </row>
        <row r="655">
          <cell r="C655" t="str">
            <v>ITWP2042</v>
          </cell>
          <cell r="D655">
            <v>2</v>
          </cell>
          <cell r="E655">
            <v>1.9</v>
          </cell>
        </row>
        <row r="656">
          <cell r="C656" t="str">
            <v>ITWP885</v>
          </cell>
          <cell r="D656">
            <v>7.5</v>
          </cell>
          <cell r="E656">
            <v>7.06</v>
          </cell>
        </row>
        <row r="657">
          <cell r="C657" t="str">
            <v>TNP2</v>
          </cell>
          <cell r="D657">
            <v>5</v>
          </cell>
          <cell r="E657">
            <v>4.71</v>
          </cell>
        </row>
        <row r="658">
          <cell r="C658" t="str">
            <v>TNWP1732</v>
          </cell>
          <cell r="D658">
            <v>7.5</v>
          </cell>
          <cell r="E658">
            <v>9.64</v>
          </cell>
        </row>
        <row r="659">
          <cell r="C659" t="str">
            <v>TNWP629</v>
          </cell>
          <cell r="D659">
            <v>5</v>
          </cell>
          <cell r="E659">
            <v>10.43</v>
          </cell>
        </row>
        <row r="660">
          <cell r="C660" t="str">
            <v>KGP2</v>
          </cell>
          <cell r="D660">
            <v>5</v>
          </cell>
          <cell r="E660">
            <v>6.17</v>
          </cell>
        </row>
        <row r="661">
          <cell r="C661" t="str">
            <v>KGP3</v>
          </cell>
          <cell r="D661">
            <v>10</v>
          </cell>
          <cell r="E661">
            <v>8.5399999999999991</v>
          </cell>
        </row>
        <row r="662">
          <cell r="C662" t="str">
            <v>KGP5</v>
          </cell>
          <cell r="D662">
            <v>10</v>
          </cell>
          <cell r="E662">
            <v>0</v>
          </cell>
        </row>
        <row r="663">
          <cell r="C663" t="str">
            <v>KGWP1693</v>
          </cell>
          <cell r="D663">
            <v>4</v>
          </cell>
          <cell r="E663">
            <v>1.58</v>
          </cell>
        </row>
        <row r="664">
          <cell r="C664" t="str">
            <v>KGWP388</v>
          </cell>
          <cell r="D664">
            <v>10</v>
          </cell>
          <cell r="E664">
            <v>6.68</v>
          </cell>
        </row>
        <row r="665">
          <cell r="C665" t="str">
            <v>KGWP951</v>
          </cell>
          <cell r="D665">
            <v>7.5</v>
          </cell>
          <cell r="E665">
            <v>10.57</v>
          </cell>
        </row>
        <row r="666">
          <cell r="C666" t="str">
            <v>KTP435</v>
          </cell>
          <cell r="D666">
            <v>5</v>
          </cell>
          <cell r="E666">
            <v>0</v>
          </cell>
        </row>
        <row r="667">
          <cell r="C667" t="str">
            <v>KTPWP1888</v>
          </cell>
          <cell r="D667">
            <v>7.5</v>
          </cell>
          <cell r="E667">
            <v>6.48</v>
          </cell>
        </row>
        <row r="668">
          <cell r="C668" t="str">
            <v>KTWP2532</v>
          </cell>
          <cell r="D668">
            <v>2</v>
          </cell>
          <cell r="E668">
            <v>0.68</v>
          </cell>
        </row>
        <row r="669">
          <cell r="C669" t="str">
            <v>KTWP921</v>
          </cell>
          <cell r="D669">
            <v>7.5</v>
          </cell>
          <cell r="E669">
            <v>0</v>
          </cell>
        </row>
        <row r="670">
          <cell r="C670" t="str">
            <v>LP4</v>
          </cell>
          <cell r="D670">
            <v>3</v>
          </cell>
          <cell r="E670">
            <v>9.5399999999999991</v>
          </cell>
        </row>
        <row r="671">
          <cell r="C671" t="str">
            <v>LP5</v>
          </cell>
          <cell r="D671">
            <v>8</v>
          </cell>
          <cell r="E671">
            <v>8.1</v>
          </cell>
        </row>
        <row r="672">
          <cell r="C672" t="str">
            <v>LWP1796</v>
          </cell>
          <cell r="D672">
            <v>7.5</v>
          </cell>
          <cell r="E672">
            <v>8.2899999999999991</v>
          </cell>
        </row>
        <row r="673">
          <cell r="C673" t="str">
            <v>LWP1981</v>
          </cell>
          <cell r="D673">
            <v>3</v>
          </cell>
          <cell r="E673">
            <v>1.59</v>
          </cell>
        </row>
        <row r="674">
          <cell r="C674" t="str">
            <v>LWP958</v>
          </cell>
          <cell r="D674">
            <v>5</v>
          </cell>
          <cell r="E674">
            <v>10.41</v>
          </cell>
        </row>
        <row r="675">
          <cell r="C675" t="str">
            <v>NBP1</v>
          </cell>
          <cell r="D675">
            <v>5</v>
          </cell>
          <cell r="E675">
            <v>5.77</v>
          </cell>
        </row>
        <row r="676">
          <cell r="C676" t="str">
            <v>LWP473</v>
          </cell>
          <cell r="D676">
            <v>5</v>
          </cell>
          <cell r="E676">
            <v>7.95</v>
          </cell>
        </row>
        <row r="677">
          <cell r="C677" t="str">
            <v>MDHWP637</v>
          </cell>
          <cell r="D677">
            <v>10.1</v>
          </cell>
          <cell r="E677">
            <v>6.25</v>
          </cell>
        </row>
        <row r="678">
          <cell r="C678" t="str">
            <v>HMDP3</v>
          </cell>
          <cell r="D678">
            <v>3</v>
          </cell>
          <cell r="E678">
            <v>0</v>
          </cell>
        </row>
        <row r="679">
          <cell r="C679" t="str">
            <v>MDHP4</v>
          </cell>
          <cell r="D679">
            <v>3</v>
          </cell>
          <cell r="E679">
            <v>6.87</v>
          </cell>
        </row>
        <row r="680">
          <cell r="C680" t="str">
            <v>MDHWP1240</v>
          </cell>
          <cell r="D680">
            <v>7.5</v>
          </cell>
          <cell r="E680">
            <v>0</v>
          </cell>
        </row>
        <row r="681">
          <cell r="C681" t="str">
            <v>MDHWP1957</v>
          </cell>
          <cell r="D681">
            <v>7.5</v>
          </cell>
          <cell r="E681">
            <v>0</v>
          </cell>
        </row>
        <row r="682">
          <cell r="C682" t="str">
            <v>MDHWP2087</v>
          </cell>
          <cell r="D682">
            <v>2.5</v>
          </cell>
          <cell r="E682">
            <v>1.22</v>
          </cell>
        </row>
        <row r="683">
          <cell r="C683" t="str">
            <v>MDHP2</v>
          </cell>
          <cell r="D683">
            <v>3</v>
          </cell>
          <cell r="E683">
            <v>0</v>
          </cell>
        </row>
        <row r="684">
          <cell r="C684" t="str">
            <v>MNHP1</v>
          </cell>
          <cell r="D684">
            <v>5</v>
          </cell>
          <cell r="E684">
            <v>0.1</v>
          </cell>
        </row>
        <row r="685">
          <cell r="C685" t="str">
            <v>MNHP428</v>
          </cell>
          <cell r="D685">
            <v>2</v>
          </cell>
          <cell r="E685">
            <v>0</v>
          </cell>
        </row>
        <row r="686">
          <cell r="C686" t="str">
            <v>MNHWP1256</v>
          </cell>
          <cell r="D686">
            <v>7.5</v>
          </cell>
          <cell r="E686">
            <v>0</v>
          </cell>
        </row>
        <row r="687">
          <cell r="C687" t="str">
            <v>MNHWP2274</v>
          </cell>
          <cell r="D687">
            <v>7.5</v>
          </cell>
          <cell r="E687">
            <v>0</v>
          </cell>
        </row>
        <row r="688">
          <cell r="C688" t="str">
            <v>MNHWP2435</v>
          </cell>
          <cell r="D688">
            <v>7.5</v>
          </cell>
          <cell r="E688">
            <v>0</v>
          </cell>
        </row>
        <row r="689">
          <cell r="C689" t="str">
            <v>MNHWP924</v>
          </cell>
          <cell r="D689">
            <v>7.5</v>
          </cell>
          <cell r="E689">
            <v>12.4</v>
          </cell>
        </row>
        <row r="690">
          <cell r="C690" t="str">
            <v>MNHWP2501</v>
          </cell>
          <cell r="D690">
            <v>7.5</v>
          </cell>
          <cell r="E690">
            <v>10.01</v>
          </cell>
        </row>
        <row r="691">
          <cell r="C691" t="str">
            <v>MLGHWP2285</v>
          </cell>
          <cell r="D691">
            <v>7.5</v>
          </cell>
          <cell r="E691">
            <v>18</v>
          </cell>
        </row>
        <row r="692">
          <cell r="C692" t="str">
            <v>MLGHWP2502</v>
          </cell>
          <cell r="D692">
            <v>7.5</v>
          </cell>
          <cell r="E692">
            <v>6.91</v>
          </cell>
        </row>
        <row r="693">
          <cell r="C693" t="str">
            <v>MLGHP2</v>
          </cell>
          <cell r="D693">
            <v>5</v>
          </cell>
          <cell r="E693">
            <v>0</v>
          </cell>
        </row>
        <row r="694">
          <cell r="C694" t="str">
            <v>MLGHWP2299</v>
          </cell>
          <cell r="D694">
            <v>2</v>
          </cell>
          <cell r="E694">
            <v>0.2</v>
          </cell>
        </row>
        <row r="695">
          <cell r="C695" t="str">
            <v>MLGHWP439</v>
          </cell>
          <cell r="D695">
            <v>5</v>
          </cell>
          <cell r="E695">
            <v>0</v>
          </cell>
        </row>
        <row r="696">
          <cell r="C696" t="str">
            <v>MGTWP3315</v>
          </cell>
          <cell r="D696">
            <v>3</v>
          </cell>
          <cell r="E696">
            <v>0.2</v>
          </cell>
        </row>
        <row r="697">
          <cell r="C697" t="str">
            <v>MGTP1</v>
          </cell>
          <cell r="D697">
            <v>5</v>
          </cell>
          <cell r="E697">
            <v>0</v>
          </cell>
        </row>
        <row r="698">
          <cell r="C698" t="str">
            <v>MGTP242</v>
          </cell>
          <cell r="D698">
            <v>5</v>
          </cell>
          <cell r="E698">
            <v>0</v>
          </cell>
        </row>
        <row r="699">
          <cell r="C699" t="str">
            <v>MGTWP1777</v>
          </cell>
          <cell r="D699">
            <v>2.7</v>
          </cell>
          <cell r="E699">
            <v>0</v>
          </cell>
        </row>
        <row r="700">
          <cell r="C700" t="str">
            <v>MGTWP1889</v>
          </cell>
          <cell r="D700">
            <v>7.5</v>
          </cell>
          <cell r="E700">
            <v>5.93</v>
          </cell>
        </row>
        <row r="701">
          <cell r="C701" t="str">
            <v>MGTWP2463</v>
          </cell>
          <cell r="D701">
            <v>7.5</v>
          </cell>
          <cell r="E701">
            <v>9.9700000000000006</v>
          </cell>
        </row>
        <row r="702">
          <cell r="C702" t="str">
            <v>MGTWP936</v>
          </cell>
          <cell r="D702">
            <v>7.5</v>
          </cell>
          <cell r="E702">
            <v>8.0500000000000007</v>
          </cell>
        </row>
        <row r="703">
          <cell r="C703" t="str">
            <v>MGTWP962</v>
          </cell>
          <cell r="D703">
            <v>7.5</v>
          </cell>
          <cell r="E703">
            <v>3.7</v>
          </cell>
        </row>
        <row r="704">
          <cell r="C704" t="str">
            <v>MVKP713</v>
          </cell>
          <cell r="D704">
            <v>10</v>
          </cell>
          <cell r="E704">
            <v>0</v>
          </cell>
        </row>
        <row r="705">
          <cell r="C705" t="str">
            <v>MVKWP1737</v>
          </cell>
          <cell r="D705">
            <v>7.5</v>
          </cell>
          <cell r="E705">
            <v>7.76</v>
          </cell>
        </row>
        <row r="706">
          <cell r="C706" t="str">
            <v>MVKWP928</v>
          </cell>
          <cell r="D706">
            <v>7.5</v>
          </cell>
          <cell r="E706">
            <v>0</v>
          </cell>
        </row>
        <row r="707">
          <cell r="C707" t="str">
            <v>MVKP2</v>
          </cell>
          <cell r="D707">
            <v>5</v>
          </cell>
          <cell r="E707">
            <v>3.93</v>
          </cell>
        </row>
        <row r="708">
          <cell r="C708" t="str">
            <v>MVKP3</v>
          </cell>
          <cell r="D708">
            <v>6</v>
          </cell>
          <cell r="E708">
            <v>0</v>
          </cell>
        </row>
        <row r="709">
          <cell r="C709" t="str">
            <v>MVKWP1813</v>
          </cell>
          <cell r="D709">
            <v>2</v>
          </cell>
          <cell r="E709">
            <v>1.96</v>
          </cell>
        </row>
        <row r="710">
          <cell r="C710" t="str">
            <v>MLKP1</v>
          </cell>
          <cell r="D710">
            <v>5</v>
          </cell>
          <cell r="E710">
            <v>0</v>
          </cell>
        </row>
        <row r="711">
          <cell r="C711" t="str">
            <v>MLKP3</v>
          </cell>
          <cell r="D711">
            <v>6</v>
          </cell>
          <cell r="E711">
            <v>13.98</v>
          </cell>
        </row>
        <row r="712">
          <cell r="C712" t="str">
            <v>MLKP302</v>
          </cell>
          <cell r="D712">
            <v>7.5</v>
          </cell>
          <cell r="E712">
            <v>0.01</v>
          </cell>
        </row>
        <row r="713">
          <cell r="C713" t="str">
            <v>MLKP483</v>
          </cell>
          <cell r="D713">
            <v>7.5</v>
          </cell>
          <cell r="E713">
            <v>10.3</v>
          </cell>
        </row>
        <row r="714">
          <cell r="C714" t="str">
            <v>MLKWP1702</v>
          </cell>
          <cell r="D714">
            <v>4</v>
          </cell>
          <cell r="E714">
            <v>0</v>
          </cell>
        </row>
        <row r="715">
          <cell r="C715" t="str">
            <v>NBWP917</v>
          </cell>
          <cell r="D715">
            <v>7.5</v>
          </cell>
          <cell r="E715">
            <v>10.39</v>
          </cell>
        </row>
        <row r="716">
          <cell r="C716" t="str">
            <v>NBP195</v>
          </cell>
          <cell r="D716">
            <v>5</v>
          </cell>
          <cell r="E716">
            <v>5.6</v>
          </cell>
        </row>
        <row r="717">
          <cell r="C717" t="str">
            <v>NBWP1334</v>
          </cell>
          <cell r="D717">
            <v>7.5</v>
          </cell>
          <cell r="E717">
            <v>0</v>
          </cell>
        </row>
        <row r="718">
          <cell r="C718" t="str">
            <v>NBWP734</v>
          </cell>
          <cell r="D718">
            <v>10</v>
          </cell>
          <cell r="E718">
            <v>8.34</v>
          </cell>
        </row>
        <row r="719">
          <cell r="C719" t="str">
            <v>NWP1980</v>
          </cell>
          <cell r="D719">
            <v>4</v>
          </cell>
          <cell r="E719">
            <v>1.17</v>
          </cell>
        </row>
        <row r="720">
          <cell r="C720" t="str">
            <v>CDWP2102</v>
          </cell>
          <cell r="D720">
            <v>3</v>
          </cell>
          <cell r="E720">
            <v>3.38</v>
          </cell>
        </row>
        <row r="721">
          <cell r="C721" t="str">
            <v>CDWP2364</v>
          </cell>
          <cell r="D721">
            <v>7.5</v>
          </cell>
          <cell r="E721">
            <v>0</v>
          </cell>
        </row>
        <row r="722">
          <cell r="C722" t="str">
            <v>CDWP510</v>
          </cell>
          <cell r="D722">
            <v>7.6</v>
          </cell>
          <cell r="E722">
            <v>11.46</v>
          </cell>
        </row>
        <row r="723">
          <cell r="C723" t="str">
            <v>CDWP956</v>
          </cell>
          <cell r="D723">
            <v>7.5</v>
          </cell>
          <cell r="E723">
            <v>9.6</v>
          </cell>
        </row>
        <row r="724">
          <cell r="C724" t="str">
            <v>NGP3</v>
          </cell>
          <cell r="D724">
            <v>8</v>
          </cell>
          <cell r="E724">
            <v>9.15</v>
          </cell>
        </row>
        <row r="725">
          <cell r="C725" t="str">
            <v>NGWP1259</v>
          </cell>
          <cell r="D725">
            <v>7.5</v>
          </cell>
          <cell r="E725">
            <v>0</v>
          </cell>
        </row>
        <row r="726">
          <cell r="C726" t="str">
            <v>NGWP2103</v>
          </cell>
          <cell r="D726">
            <v>3</v>
          </cell>
          <cell r="E726">
            <v>1.68</v>
          </cell>
        </row>
        <row r="727">
          <cell r="C727" t="str">
            <v>NGWP2608</v>
          </cell>
          <cell r="D727">
            <v>7.5</v>
          </cell>
          <cell r="E727">
            <v>0</v>
          </cell>
        </row>
        <row r="728">
          <cell r="C728" t="str">
            <v>NGWP2609</v>
          </cell>
          <cell r="D728">
            <v>7.5</v>
          </cell>
          <cell r="E728">
            <v>1.92</v>
          </cell>
        </row>
        <row r="729">
          <cell r="C729" t="str">
            <v>NGWP946</v>
          </cell>
          <cell r="D729">
            <v>7.5</v>
          </cell>
          <cell r="E729">
            <v>0</v>
          </cell>
        </row>
        <row r="730">
          <cell r="C730" t="str">
            <v>NGP1</v>
          </cell>
          <cell r="D730">
            <v>2.5</v>
          </cell>
          <cell r="E730">
            <v>0</v>
          </cell>
        </row>
        <row r="731">
          <cell r="C731" t="str">
            <v>NP15</v>
          </cell>
          <cell r="D731">
            <v>6</v>
          </cell>
          <cell r="E731">
            <v>0</v>
          </cell>
        </row>
        <row r="732">
          <cell r="C732" t="str">
            <v>NP203</v>
          </cell>
          <cell r="D732">
            <v>5</v>
          </cell>
          <cell r="E732">
            <v>4.74</v>
          </cell>
        </row>
        <row r="733">
          <cell r="C733" t="str">
            <v>NP37</v>
          </cell>
          <cell r="D733">
            <v>6</v>
          </cell>
          <cell r="E733">
            <v>7.58</v>
          </cell>
        </row>
        <row r="734">
          <cell r="C734" t="str">
            <v>NP55</v>
          </cell>
          <cell r="D734">
            <v>10</v>
          </cell>
          <cell r="E734">
            <v>8.75</v>
          </cell>
        </row>
        <row r="735">
          <cell r="C735" t="str">
            <v>NP56</v>
          </cell>
          <cell r="D735">
            <v>15</v>
          </cell>
          <cell r="E735">
            <v>10.98</v>
          </cell>
        </row>
        <row r="736">
          <cell r="C736" t="str">
            <v>NP57</v>
          </cell>
          <cell r="D736">
            <v>5</v>
          </cell>
          <cell r="E736">
            <v>10.68</v>
          </cell>
        </row>
        <row r="737">
          <cell r="C737" t="str">
            <v>NP7</v>
          </cell>
          <cell r="D737">
            <v>12.5</v>
          </cell>
          <cell r="E737">
            <v>4.3099999999999996</v>
          </cell>
        </row>
        <row r="738">
          <cell r="C738" t="str">
            <v>NWP1062</v>
          </cell>
          <cell r="D738">
            <v>7.5</v>
          </cell>
          <cell r="E738">
            <v>10.34</v>
          </cell>
        </row>
        <row r="739">
          <cell r="C739" t="str">
            <v>NWP1668</v>
          </cell>
          <cell r="D739">
            <v>7.5</v>
          </cell>
          <cell r="E739">
            <v>7.5</v>
          </cell>
        </row>
        <row r="740">
          <cell r="C740" t="str">
            <v>NWP1845</v>
          </cell>
          <cell r="D740">
            <v>4</v>
          </cell>
          <cell r="E740">
            <v>2.2200000000000002</v>
          </cell>
        </row>
        <row r="741">
          <cell r="C741" t="str">
            <v>NWP1846</v>
          </cell>
          <cell r="D741">
            <v>4</v>
          </cell>
          <cell r="E741">
            <v>2.54</v>
          </cell>
        </row>
        <row r="742">
          <cell r="C742" t="str">
            <v>NWP2118</v>
          </cell>
          <cell r="D742">
            <v>7.5</v>
          </cell>
          <cell r="E742">
            <v>5.64</v>
          </cell>
        </row>
        <row r="743">
          <cell r="C743" t="str">
            <v>NWP2869</v>
          </cell>
          <cell r="D743">
            <v>7.5</v>
          </cell>
          <cell r="E743">
            <v>6.68</v>
          </cell>
        </row>
        <row r="744">
          <cell r="C744" t="str">
            <v>NWP3287</v>
          </cell>
          <cell r="D744">
            <v>2</v>
          </cell>
          <cell r="E744">
            <v>1.85</v>
          </cell>
        </row>
        <row r="745">
          <cell r="C745" t="str">
            <v>NWP3288</v>
          </cell>
          <cell r="D745">
            <v>7.5</v>
          </cell>
          <cell r="E745">
            <v>10.406000000000001</v>
          </cell>
        </row>
        <row r="746">
          <cell r="C746" t="str">
            <v>NWP418</v>
          </cell>
          <cell r="D746">
            <v>6</v>
          </cell>
          <cell r="E746">
            <v>6.67</v>
          </cell>
        </row>
        <row r="747">
          <cell r="C747" t="str">
            <v>NWP419</v>
          </cell>
          <cell r="D747">
            <v>7.5</v>
          </cell>
          <cell r="E747">
            <v>7.2</v>
          </cell>
        </row>
        <row r="748">
          <cell r="C748" t="str">
            <v>NWP470</v>
          </cell>
          <cell r="D748">
            <v>6</v>
          </cell>
          <cell r="E748">
            <v>6.01</v>
          </cell>
        </row>
        <row r="749">
          <cell r="C749" t="str">
            <v>NWP586</v>
          </cell>
          <cell r="D749">
            <v>10</v>
          </cell>
          <cell r="E749">
            <v>0</v>
          </cell>
        </row>
        <row r="750">
          <cell r="C750" t="str">
            <v>NWP639</v>
          </cell>
          <cell r="D750">
            <v>5</v>
          </cell>
          <cell r="E750">
            <v>8.1300000000000008</v>
          </cell>
        </row>
        <row r="751">
          <cell r="C751" t="str">
            <v>NWP640</v>
          </cell>
          <cell r="D751">
            <v>5</v>
          </cell>
          <cell r="E751">
            <v>8.0399999999999991</v>
          </cell>
        </row>
        <row r="752">
          <cell r="C752" t="str">
            <v>NWP886</v>
          </cell>
          <cell r="D752">
            <v>7.5</v>
          </cell>
          <cell r="E752">
            <v>7.33</v>
          </cell>
        </row>
        <row r="753">
          <cell r="C753" t="str">
            <v>NWP983</v>
          </cell>
          <cell r="D753">
            <v>7.5</v>
          </cell>
          <cell r="E753">
            <v>7.7320000000000002</v>
          </cell>
        </row>
        <row r="754">
          <cell r="C754" t="str">
            <v>RPWP417</v>
          </cell>
          <cell r="D754">
            <v>7.5</v>
          </cell>
          <cell r="E754">
            <v>17.3</v>
          </cell>
        </row>
        <row r="755">
          <cell r="C755" t="str">
            <v>RWP1847</v>
          </cell>
          <cell r="D755">
            <v>4</v>
          </cell>
          <cell r="E755">
            <v>0.98</v>
          </cell>
        </row>
        <row r="756">
          <cell r="C756" t="str">
            <v>RP6</v>
          </cell>
          <cell r="D756">
            <v>5</v>
          </cell>
          <cell r="E756">
            <v>0</v>
          </cell>
        </row>
        <row r="757">
          <cell r="C757" t="str">
            <v>SGHP194</v>
          </cell>
          <cell r="D757">
            <v>5</v>
          </cell>
          <cell r="E757">
            <v>0</v>
          </cell>
        </row>
        <row r="758">
          <cell r="C758" t="str">
            <v>SVGHWP2520</v>
          </cell>
          <cell r="D758">
            <v>7.5</v>
          </cell>
          <cell r="E758">
            <v>0.1</v>
          </cell>
        </row>
        <row r="759">
          <cell r="C759" t="str">
            <v>SVGHWP916</v>
          </cell>
          <cell r="D759">
            <v>7.5</v>
          </cell>
          <cell r="E759">
            <v>0</v>
          </cell>
        </row>
        <row r="760">
          <cell r="C760" t="str">
            <v>SLP5</v>
          </cell>
          <cell r="D760">
            <v>8</v>
          </cell>
          <cell r="E760">
            <v>8.51</v>
          </cell>
        </row>
        <row r="761">
          <cell r="C761" t="str">
            <v>SLWP1975</v>
          </cell>
          <cell r="D761">
            <v>3</v>
          </cell>
          <cell r="E761">
            <v>1.7</v>
          </cell>
        </row>
        <row r="762">
          <cell r="C762" t="str">
            <v>SWP2074</v>
          </cell>
          <cell r="D762">
            <v>2.5</v>
          </cell>
          <cell r="E762">
            <v>2.39</v>
          </cell>
        </row>
        <row r="763">
          <cell r="C763" t="str">
            <v>SWP952</v>
          </cell>
          <cell r="D763">
            <v>7.5</v>
          </cell>
          <cell r="E763">
            <v>7.52</v>
          </cell>
        </row>
        <row r="764">
          <cell r="C764" t="str">
            <v>SLP4</v>
          </cell>
          <cell r="D764">
            <v>5</v>
          </cell>
          <cell r="E764">
            <v>8.6300000000000008</v>
          </cell>
        </row>
        <row r="765">
          <cell r="C765" t="str">
            <v>SRVNP248</v>
          </cell>
          <cell r="D765">
            <v>5</v>
          </cell>
          <cell r="E765">
            <v>7.1459999999999999</v>
          </cell>
        </row>
        <row r="766">
          <cell r="C766" t="str">
            <v>SRVWP2099</v>
          </cell>
          <cell r="D766">
            <v>2.5</v>
          </cell>
          <cell r="E766">
            <v>3.2</v>
          </cell>
        </row>
        <row r="767">
          <cell r="C767" t="str">
            <v>TNWP1701</v>
          </cell>
          <cell r="D767">
            <v>4</v>
          </cell>
          <cell r="E767">
            <v>2.39</v>
          </cell>
        </row>
        <row r="768">
          <cell r="C768" t="str">
            <v>TMLWP1669</v>
          </cell>
          <cell r="D768">
            <v>7.5</v>
          </cell>
          <cell r="E768">
            <v>7.25</v>
          </cell>
        </row>
        <row r="769">
          <cell r="C769" t="str">
            <v>TMP1</v>
          </cell>
          <cell r="D769">
            <v>6</v>
          </cell>
          <cell r="E769">
            <v>0</v>
          </cell>
        </row>
        <row r="770">
          <cell r="C770" t="str">
            <v>TMWP2121</v>
          </cell>
          <cell r="D770">
            <v>2</v>
          </cell>
          <cell r="E770">
            <v>0.65</v>
          </cell>
        </row>
        <row r="771">
          <cell r="C771" t="str">
            <v>TMWP955</v>
          </cell>
          <cell r="D771">
            <v>7.5</v>
          </cell>
          <cell r="E771">
            <v>5.25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6"/>
  <sheetViews>
    <sheetView tabSelected="1" view="pageBreakPreview" zoomScale="55" zoomScaleNormal="100" zoomScaleSheetLayoutView="55" workbookViewId="0">
      <selection activeCell="G12" sqref="G12"/>
    </sheetView>
  </sheetViews>
  <sheetFormatPr defaultColWidth="8.7109375" defaultRowHeight="15.75" x14ac:dyDescent="0.25"/>
  <cols>
    <col min="1" max="1" width="11.42578125" style="53" customWidth="1"/>
    <col min="2" max="2" width="19.28515625" style="53" customWidth="1"/>
    <col min="3" max="3" width="16" style="52" customWidth="1"/>
    <col min="4" max="4" width="11.7109375" style="52" customWidth="1"/>
    <col min="5" max="5" width="25.85546875" style="53" customWidth="1"/>
    <col min="6" max="6" width="20.42578125" style="55" customWidth="1"/>
    <col min="7" max="8" width="12.5703125" style="53" customWidth="1"/>
    <col min="9" max="9" width="12.5703125" style="50" customWidth="1"/>
    <col min="10" max="10" width="13.28515625" style="50" hidden="1" customWidth="1"/>
    <col min="11" max="11" width="15.42578125" style="137" customWidth="1"/>
    <col min="12" max="12" width="13.7109375" style="137" hidden="1" customWidth="1"/>
    <col min="13" max="13" width="15.28515625" style="137" customWidth="1"/>
    <col min="14" max="14" width="12.5703125" style="50" customWidth="1"/>
    <col min="15" max="15" width="17.42578125" style="53" customWidth="1"/>
    <col min="16" max="16" width="13.140625" style="53" customWidth="1"/>
    <col min="17" max="17" width="17.140625" style="53" customWidth="1"/>
    <col min="18" max="18" width="21.28515625" style="53" customWidth="1"/>
    <col min="19" max="19" width="15.7109375" style="53" customWidth="1"/>
    <col min="20" max="20" width="18.140625" style="53" hidden="1" customWidth="1"/>
    <col min="21" max="21" width="8.7109375" style="53" hidden="1" customWidth="1"/>
    <col min="22" max="22" width="18.28515625" style="53" hidden="1" customWidth="1"/>
    <col min="23" max="23" width="11.42578125" style="54" hidden="1" customWidth="1"/>
    <col min="24" max="25" width="8.7109375" style="53"/>
    <col min="26" max="26" width="14.28515625" style="53" bestFit="1" customWidth="1"/>
    <col min="27" max="16384" width="8.7109375" style="53"/>
  </cols>
  <sheetData>
    <row r="1" spans="1:23" ht="60" customHeight="1" x14ac:dyDescent="0.25">
      <c r="A1" s="153" t="s">
        <v>1311</v>
      </c>
      <c r="B1" s="153"/>
      <c r="C1" s="154"/>
      <c r="D1" s="154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32"/>
    </row>
    <row r="2" spans="1:23" ht="20.45" customHeight="1" x14ac:dyDescent="0.25">
      <c r="A2" s="155" t="s">
        <v>1312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33"/>
    </row>
    <row r="3" spans="1:23" ht="26.25" customHeight="1" thickBot="1" x14ac:dyDescent="0.3">
      <c r="A3" s="155" t="s">
        <v>1313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33"/>
    </row>
    <row r="4" spans="1:23" s="60" customFormat="1" ht="30" customHeight="1" thickBot="1" x14ac:dyDescent="0.3">
      <c r="A4" s="157" t="s">
        <v>1333</v>
      </c>
      <c r="B4" s="158"/>
      <c r="C4" s="158"/>
      <c r="D4" s="158"/>
      <c r="E4" s="158"/>
      <c r="F4" s="159"/>
      <c r="G4" s="167" t="s">
        <v>1335</v>
      </c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35"/>
      <c r="W4" s="61"/>
    </row>
    <row r="5" spans="1:23" s="66" customFormat="1" ht="39.6" customHeight="1" thickBot="1" x14ac:dyDescent="0.3">
      <c r="A5" s="160" t="s">
        <v>1314</v>
      </c>
      <c r="B5" s="160" t="s">
        <v>4</v>
      </c>
      <c r="C5" s="160" t="s">
        <v>6</v>
      </c>
      <c r="D5" s="160" t="s">
        <v>7</v>
      </c>
      <c r="E5" s="160" t="s">
        <v>8</v>
      </c>
      <c r="F5" s="162" t="s">
        <v>9</v>
      </c>
      <c r="G5" s="163"/>
      <c r="H5" s="163"/>
      <c r="I5" s="163"/>
      <c r="J5" s="163"/>
      <c r="K5" s="163"/>
      <c r="L5" s="163"/>
      <c r="M5" s="163"/>
      <c r="N5" s="163"/>
      <c r="O5" s="163"/>
      <c r="P5" s="164"/>
      <c r="Q5" s="160" t="s">
        <v>1315</v>
      </c>
      <c r="R5" s="165" t="s">
        <v>1316</v>
      </c>
      <c r="S5" s="172" t="s">
        <v>1407</v>
      </c>
      <c r="T5" s="65"/>
      <c r="V5" s="66" t="str">
        <f>VLOOKUP(C5,'[1]Format-1'!$C:$E,3,FALSE)</f>
        <v>MD 
(IN KW)</v>
      </c>
      <c r="W5" s="67"/>
    </row>
    <row r="6" spans="1:23" s="66" customFormat="1" ht="180" customHeight="1" thickBot="1" x14ac:dyDescent="0.3">
      <c r="A6" s="161"/>
      <c r="B6" s="161"/>
      <c r="C6" s="161"/>
      <c r="D6" s="161"/>
      <c r="E6" s="161"/>
      <c r="F6" s="68" t="s">
        <v>1317</v>
      </c>
      <c r="G6" s="68" t="s">
        <v>1318</v>
      </c>
      <c r="H6" s="68" t="s">
        <v>1319</v>
      </c>
      <c r="I6" s="68" t="s">
        <v>1320</v>
      </c>
      <c r="J6" s="68" t="s">
        <v>1321</v>
      </c>
      <c r="K6" s="68" t="s">
        <v>1322</v>
      </c>
      <c r="L6" s="68" t="s">
        <v>1323</v>
      </c>
      <c r="M6" s="68" t="s">
        <v>1324</v>
      </c>
      <c r="N6" s="68" t="s">
        <v>1325</v>
      </c>
      <c r="O6" s="68" t="s">
        <v>1326</v>
      </c>
      <c r="P6" s="68" t="s">
        <v>18</v>
      </c>
      <c r="Q6" s="161"/>
      <c r="R6" s="166"/>
      <c r="S6" s="172"/>
      <c r="T6" s="65"/>
      <c r="W6" s="67"/>
    </row>
    <row r="7" spans="1:23" s="66" customFormat="1" ht="23.25" customHeight="1" thickBot="1" x14ac:dyDescent="0.3">
      <c r="A7" s="62">
        <v>1</v>
      </c>
      <c r="B7" s="63">
        <v>2</v>
      </c>
      <c r="C7" s="63">
        <v>3</v>
      </c>
      <c r="D7" s="63">
        <v>4</v>
      </c>
      <c r="E7" s="63">
        <v>5</v>
      </c>
      <c r="F7" s="63">
        <v>6</v>
      </c>
      <c r="G7" s="63">
        <v>7</v>
      </c>
      <c r="H7" s="63">
        <v>8</v>
      </c>
      <c r="I7" s="63">
        <v>9</v>
      </c>
      <c r="J7" s="63">
        <v>11</v>
      </c>
      <c r="K7" s="69"/>
      <c r="L7" s="69"/>
      <c r="M7" s="69"/>
      <c r="N7" s="63">
        <v>12</v>
      </c>
      <c r="O7" s="63">
        <v>13</v>
      </c>
      <c r="P7" s="63">
        <v>14</v>
      </c>
      <c r="Q7" s="63">
        <v>15</v>
      </c>
      <c r="R7" s="64">
        <v>16</v>
      </c>
      <c r="S7" s="135">
        <v>17</v>
      </c>
      <c r="T7" s="65" t="s">
        <v>1334</v>
      </c>
      <c r="W7" s="67"/>
    </row>
    <row r="8" spans="1:23" ht="47.25" customHeight="1" x14ac:dyDescent="0.25">
      <c r="A8" s="71">
        <v>1</v>
      </c>
      <c r="B8" s="58" t="s">
        <v>1336</v>
      </c>
      <c r="C8" s="59" t="s">
        <v>1337</v>
      </c>
      <c r="D8" s="59">
        <v>6</v>
      </c>
      <c r="E8" s="72" t="s">
        <v>1267</v>
      </c>
      <c r="F8" s="73" t="s">
        <v>1272</v>
      </c>
      <c r="G8" s="74" t="s">
        <v>1327</v>
      </c>
      <c r="H8" s="74" t="s">
        <v>1327</v>
      </c>
      <c r="I8" s="74" t="s">
        <v>1327</v>
      </c>
      <c r="J8" s="70">
        <v>8.31</v>
      </c>
      <c r="K8" s="75">
        <f t="shared" ref="K8:K30" si="0">J8*1.341</f>
        <v>11.14371</v>
      </c>
      <c r="L8" s="75">
        <f t="shared" ref="L8:L30" si="1">ROUND((K8-D8),0)</f>
        <v>5</v>
      </c>
      <c r="M8" s="75">
        <v>0</v>
      </c>
      <c r="N8" s="74" t="s">
        <v>1327</v>
      </c>
      <c r="O8" s="73" t="s">
        <v>1327</v>
      </c>
      <c r="P8" s="74" t="s">
        <v>1327</v>
      </c>
      <c r="Q8" s="70">
        <v>30237</v>
      </c>
      <c r="R8" s="70">
        <f t="shared" ref="R8:R30" si="2">IF(L8&gt;0,L8*180,0)</f>
        <v>900</v>
      </c>
      <c r="S8" s="134"/>
      <c r="T8" s="57" t="s">
        <v>1338</v>
      </c>
      <c r="U8" s="53" t="s">
        <v>1328</v>
      </c>
      <c r="V8" s="53">
        <f>VLOOKUP(C8,'[1]Format-1'!$C:$E,3,FALSE)</f>
        <v>0</v>
      </c>
      <c r="W8" s="54">
        <v>8.31</v>
      </c>
    </row>
    <row r="9" spans="1:23" ht="47.25" customHeight="1" x14ac:dyDescent="0.25">
      <c r="A9" s="71">
        <v>2</v>
      </c>
      <c r="B9" s="58" t="s">
        <v>1336</v>
      </c>
      <c r="C9" s="59" t="s">
        <v>1339</v>
      </c>
      <c r="D9" s="59">
        <v>5</v>
      </c>
      <c r="E9" s="72" t="s">
        <v>1267</v>
      </c>
      <c r="F9" s="73" t="s">
        <v>1272</v>
      </c>
      <c r="G9" s="74" t="s">
        <v>1327</v>
      </c>
      <c r="H9" s="74" t="s">
        <v>1327</v>
      </c>
      <c r="I9" s="74" t="s">
        <v>1327</v>
      </c>
      <c r="J9" s="70">
        <v>4.74</v>
      </c>
      <c r="K9" s="75">
        <f t="shared" si="0"/>
        <v>6.3563400000000003</v>
      </c>
      <c r="L9" s="75">
        <f t="shared" si="1"/>
        <v>1</v>
      </c>
      <c r="M9" s="75">
        <v>0</v>
      </c>
      <c r="N9" s="74" t="s">
        <v>1327</v>
      </c>
      <c r="O9" s="73" t="s">
        <v>1327</v>
      </c>
      <c r="P9" s="74" t="s">
        <v>1327</v>
      </c>
      <c r="Q9" s="70">
        <v>12257</v>
      </c>
      <c r="R9" s="70">
        <f t="shared" si="2"/>
        <v>180</v>
      </c>
      <c r="S9" s="134"/>
      <c r="T9" s="57" t="s">
        <v>1338</v>
      </c>
      <c r="U9" s="53" t="s">
        <v>1328</v>
      </c>
      <c r="V9" s="53">
        <f>VLOOKUP(C9,'[1]Format-1'!$C:$E,3,FALSE)</f>
        <v>4.74</v>
      </c>
      <c r="W9" s="54">
        <v>2.66</v>
      </c>
    </row>
    <row r="10" spans="1:23" ht="47.25" customHeight="1" x14ac:dyDescent="0.25">
      <c r="A10" s="71">
        <v>3</v>
      </c>
      <c r="B10" s="58" t="s">
        <v>1336</v>
      </c>
      <c r="C10" s="59" t="s">
        <v>1340</v>
      </c>
      <c r="D10" s="59">
        <v>6</v>
      </c>
      <c r="E10" s="72" t="s">
        <v>1267</v>
      </c>
      <c r="F10" s="73" t="s">
        <v>1272</v>
      </c>
      <c r="G10" s="74" t="s">
        <v>1327</v>
      </c>
      <c r="H10" s="74" t="s">
        <v>1327</v>
      </c>
      <c r="I10" s="74" t="s">
        <v>1327</v>
      </c>
      <c r="J10" s="70">
        <v>7.58</v>
      </c>
      <c r="K10" s="75">
        <f t="shared" si="0"/>
        <v>10.16478</v>
      </c>
      <c r="L10" s="75">
        <f t="shared" si="1"/>
        <v>4</v>
      </c>
      <c r="M10" s="75">
        <v>0</v>
      </c>
      <c r="N10" s="74" t="s">
        <v>1327</v>
      </c>
      <c r="O10" s="73" t="s">
        <v>1327</v>
      </c>
      <c r="P10" s="74" t="s">
        <v>1327</v>
      </c>
      <c r="Q10" s="70">
        <v>18069</v>
      </c>
      <c r="R10" s="70">
        <f t="shared" si="2"/>
        <v>720</v>
      </c>
      <c r="S10" s="134"/>
      <c r="T10" s="57" t="s">
        <v>1338</v>
      </c>
      <c r="U10" s="53" t="s">
        <v>1328</v>
      </c>
      <c r="V10" s="53">
        <f>VLOOKUP(C10,'[1]Format-1'!$C:$E,3,FALSE)</f>
        <v>7.58</v>
      </c>
      <c r="W10" s="54">
        <v>7.58</v>
      </c>
    </row>
    <row r="11" spans="1:23" ht="47.25" customHeight="1" x14ac:dyDescent="0.25">
      <c r="A11" s="71">
        <v>4</v>
      </c>
      <c r="B11" s="58" t="s">
        <v>1336</v>
      </c>
      <c r="C11" s="59" t="s">
        <v>1341</v>
      </c>
      <c r="D11" s="59">
        <v>10</v>
      </c>
      <c r="E11" s="72" t="s">
        <v>1267</v>
      </c>
      <c r="F11" s="73" t="s">
        <v>1272</v>
      </c>
      <c r="G11" s="74" t="s">
        <v>1327</v>
      </c>
      <c r="H11" s="74" t="s">
        <v>1327</v>
      </c>
      <c r="I11" s="74" t="s">
        <v>1327</v>
      </c>
      <c r="J11" s="70">
        <v>8.75</v>
      </c>
      <c r="K11" s="75">
        <f t="shared" si="0"/>
        <v>11.733750000000001</v>
      </c>
      <c r="L11" s="75">
        <f t="shared" si="1"/>
        <v>2</v>
      </c>
      <c r="M11" s="75">
        <v>0</v>
      </c>
      <c r="N11" s="74" t="s">
        <v>1327</v>
      </c>
      <c r="O11" s="73" t="s">
        <v>1327</v>
      </c>
      <c r="P11" s="74" t="s">
        <v>1327</v>
      </c>
      <c r="Q11" s="70">
        <v>44555</v>
      </c>
      <c r="R11" s="70">
        <f t="shared" si="2"/>
        <v>360</v>
      </c>
      <c r="S11" s="134"/>
      <c r="T11" s="57" t="s">
        <v>1338</v>
      </c>
      <c r="U11" s="53" t="s">
        <v>1328</v>
      </c>
      <c r="V11" s="53">
        <f>VLOOKUP(C11,'[1]Format-1'!$C:$E,3,FALSE)</f>
        <v>8.75</v>
      </c>
      <c r="W11" s="54">
        <v>8.75</v>
      </c>
    </row>
    <row r="12" spans="1:23" ht="47.25" customHeight="1" x14ac:dyDescent="0.25">
      <c r="A12" s="71">
        <v>5</v>
      </c>
      <c r="B12" s="58" t="s">
        <v>1336</v>
      </c>
      <c r="C12" s="59" t="s">
        <v>1342</v>
      </c>
      <c r="D12" s="59">
        <v>15</v>
      </c>
      <c r="E12" s="72" t="s">
        <v>1267</v>
      </c>
      <c r="F12" s="73" t="s">
        <v>1272</v>
      </c>
      <c r="G12" s="74" t="s">
        <v>1327</v>
      </c>
      <c r="H12" s="74" t="s">
        <v>1327</v>
      </c>
      <c r="I12" s="74" t="s">
        <v>1327</v>
      </c>
      <c r="J12" s="70">
        <v>10.98</v>
      </c>
      <c r="K12" s="75">
        <f t="shared" si="0"/>
        <v>14.72418</v>
      </c>
      <c r="L12" s="75">
        <f t="shared" si="1"/>
        <v>0</v>
      </c>
      <c r="M12" s="75">
        <v>0</v>
      </c>
      <c r="N12" s="74" t="s">
        <v>1327</v>
      </c>
      <c r="O12" s="73" t="s">
        <v>1327</v>
      </c>
      <c r="P12" s="74" t="s">
        <v>1327</v>
      </c>
      <c r="Q12" s="70">
        <v>48963</v>
      </c>
      <c r="R12" s="70">
        <f t="shared" si="2"/>
        <v>0</v>
      </c>
      <c r="S12" s="134"/>
      <c r="T12" s="57" t="s">
        <v>1338</v>
      </c>
      <c r="U12" s="53" t="s">
        <v>1328</v>
      </c>
      <c r="V12" s="53">
        <f>VLOOKUP(C12,'[1]Format-1'!$C:$E,3,FALSE)</f>
        <v>10.98</v>
      </c>
      <c r="W12" s="54">
        <v>1.86</v>
      </c>
    </row>
    <row r="13" spans="1:23" ht="47.25" customHeight="1" x14ac:dyDescent="0.25">
      <c r="A13" s="71">
        <v>6</v>
      </c>
      <c r="B13" s="58" t="s">
        <v>1336</v>
      </c>
      <c r="C13" s="59" t="s">
        <v>1343</v>
      </c>
      <c r="D13" s="59">
        <v>5</v>
      </c>
      <c r="E13" s="72" t="s">
        <v>1267</v>
      </c>
      <c r="F13" s="73" t="s">
        <v>1272</v>
      </c>
      <c r="G13" s="74" t="s">
        <v>1327</v>
      </c>
      <c r="H13" s="74" t="s">
        <v>1327</v>
      </c>
      <c r="I13" s="74" t="s">
        <v>1327</v>
      </c>
      <c r="J13" s="70">
        <v>9.99</v>
      </c>
      <c r="K13" s="75">
        <f t="shared" si="0"/>
        <v>13.39659</v>
      </c>
      <c r="L13" s="75">
        <f t="shared" si="1"/>
        <v>8</v>
      </c>
      <c r="M13" s="75">
        <v>0</v>
      </c>
      <c r="N13" s="74" t="s">
        <v>1327</v>
      </c>
      <c r="O13" s="73" t="s">
        <v>1327</v>
      </c>
      <c r="P13" s="74" t="s">
        <v>1327</v>
      </c>
      <c r="Q13" s="70">
        <v>48941</v>
      </c>
      <c r="R13" s="70">
        <f t="shared" si="2"/>
        <v>1440</v>
      </c>
      <c r="S13" s="134"/>
      <c r="T13" s="57" t="s">
        <v>1338</v>
      </c>
      <c r="U13" s="53" t="s">
        <v>1328</v>
      </c>
      <c r="V13" s="53">
        <f>VLOOKUP(C13,'[1]Format-1'!$C:$E,3,FALSE)</f>
        <v>10.68</v>
      </c>
      <c r="W13" s="54">
        <v>10.86</v>
      </c>
    </row>
    <row r="14" spans="1:23" ht="47.25" customHeight="1" x14ac:dyDescent="0.25">
      <c r="A14" s="71">
        <v>7</v>
      </c>
      <c r="B14" s="58" t="s">
        <v>1336</v>
      </c>
      <c r="C14" s="59" t="s">
        <v>1344</v>
      </c>
      <c r="D14" s="59">
        <v>12.5</v>
      </c>
      <c r="E14" s="72" t="s">
        <v>1267</v>
      </c>
      <c r="F14" s="73" t="s">
        <v>1272</v>
      </c>
      <c r="G14" s="74" t="s">
        <v>1327</v>
      </c>
      <c r="H14" s="74" t="s">
        <v>1327</v>
      </c>
      <c r="I14" s="74" t="s">
        <v>1327</v>
      </c>
      <c r="J14" s="70">
        <v>4.3099999999999996</v>
      </c>
      <c r="K14" s="75">
        <v>0</v>
      </c>
      <c r="L14" s="75">
        <v>7</v>
      </c>
      <c r="M14" s="75">
        <v>5.7797099999999997</v>
      </c>
      <c r="N14" s="74" t="s">
        <v>1327</v>
      </c>
      <c r="O14" s="73" t="s">
        <v>1327</v>
      </c>
      <c r="P14" s="74" t="s">
        <v>1327</v>
      </c>
      <c r="Q14" s="70">
        <v>8905</v>
      </c>
      <c r="R14" s="70">
        <f t="shared" si="2"/>
        <v>1260</v>
      </c>
      <c r="S14" s="134"/>
      <c r="T14" s="57" t="s">
        <v>1338</v>
      </c>
      <c r="U14" s="53" t="s">
        <v>1328</v>
      </c>
      <c r="V14" s="53">
        <f>VLOOKUP(C14,'[1]Format-1'!$C:$E,3,FALSE)</f>
        <v>4.3099999999999996</v>
      </c>
      <c r="W14" s="54">
        <v>5.21</v>
      </c>
    </row>
    <row r="15" spans="1:23" ht="47.25" customHeight="1" x14ac:dyDescent="0.25">
      <c r="A15" s="71">
        <v>8</v>
      </c>
      <c r="B15" s="58" t="s">
        <v>1336</v>
      </c>
      <c r="C15" s="59" t="s">
        <v>1345</v>
      </c>
      <c r="D15" s="59">
        <v>7.5</v>
      </c>
      <c r="E15" s="72" t="s">
        <v>1267</v>
      </c>
      <c r="F15" s="73" t="s">
        <v>1272</v>
      </c>
      <c r="G15" s="74" t="s">
        <v>1327</v>
      </c>
      <c r="H15" s="74" t="s">
        <v>1327</v>
      </c>
      <c r="I15" s="74" t="s">
        <v>1327</v>
      </c>
      <c r="J15" s="70">
        <v>9.52</v>
      </c>
      <c r="K15" s="75">
        <f t="shared" si="0"/>
        <v>12.766319999999999</v>
      </c>
      <c r="L15" s="75">
        <f t="shared" si="1"/>
        <v>5</v>
      </c>
      <c r="M15" s="75">
        <v>0</v>
      </c>
      <c r="N15" s="74" t="s">
        <v>1327</v>
      </c>
      <c r="O15" s="73" t="s">
        <v>1327</v>
      </c>
      <c r="P15" s="74" t="s">
        <v>1327</v>
      </c>
      <c r="Q15" s="70">
        <v>35927</v>
      </c>
      <c r="R15" s="70">
        <f t="shared" si="2"/>
        <v>900</v>
      </c>
      <c r="S15" s="134"/>
      <c r="T15" s="57" t="s">
        <v>1338</v>
      </c>
      <c r="U15" s="53" t="s">
        <v>1328</v>
      </c>
      <c r="V15" s="53">
        <f>VLOOKUP(C15,'[1]Format-1'!$C:$E,3,FALSE)</f>
        <v>10.34</v>
      </c>
      <c r="W15" s="54">
        <v>10.41</v>
      </c>
    </row>
    <row r="16" spans="1:23" ht="47.25" customHeight="1" x14ac:dyDescent="0.25">
      <c r="A16" s="71">
        <v>9</v>
      </c>
      <c r="B16" s="58" t="s">
        <v>1336</v>
      </c>
      <c r="C16" s="59" t="s">
        <v>1346</v>
      </c>
      <c r="D16" s="59">
        <v>7.5</v>
      </c>
      <c r="E16" s="72" t="s">
        <v>1267</v>
      </c>
      <c r="F16" s="73" t="s">
        <v>1272</v>
      </c>
      <c r="G16" s="74" t="s">
        <v>1327</v>
      </c>
      <c r="H16" s="74" t="s">
        <v>1327</v>
      </c>
      <c r="I16" s="74" t="s">
        <v>1327</v>
      </c>
      <c r="J16" s="70">
        <v>7.5</v>
      </c>
      <c r="K16" s="75">
        <f t="shared" si="0"/>
        <v>10.057499999999999</v>
      </c>
      <c r="L16" s="75">
        <f t="shared" si="1"/>
        <v>3</v>
      </c>
      <c r="M16" s="75">
        <v>0</v>
      </c>
      <c r="N16" s="74" t="s">
        <v>1327</v>
      </c>
      <c r="O16" s="73" t="s">
        <v>1327</v>
      </c>
      <c r="P16" s="74" t="s">
        <v>1327</v>
      </c>
      <c r="Q16" s="70">
        <v>17146</v>
      </c>
      <c r="R16" s="70">
        <f t="shared" si="2"/>
        <v>540</v>
      </c>
      <c r="S16" s="134"/>
      <c r="T16" s="57" t="s">
        <v>1338</v>
      </c>
      <c r="U16" s="53" t="s">
        <v>1328</v>
      </c>
      <c r="V16" s="53">
        <f>VLOOKUP(C16,'[1]Format-1'!$C:$E,3,FALSE)</f>
        <v>7.5</v>
      </c>
      <c r="W16" s="54">
        <v>7.34</v>
      </c>
    </row>
    <row r="17" spans="1:23" ht="47.25" customHeight="1" x14ac:dyDescent="0.25">
      <c r="A17" s="71">
        <v>10</v>
      </c>
      <c r="B17" s="58" t="s">
        <v>1336</v>
      </c>
      <c r="C17" s="59" t="s">
        <v>1347</v>
      </c>
      <c r="D17" s="59">
        <v>4</v>
      </c>
      <c r="E17" s="72" t="s">
        <v>1267</v>
      </c>
      <c r="F17" s="73" t="s">
        <v>1272</v>
      </c>
      <c r="G17" s="74" t="s">
        <v>1327</v>
      </c>
      <c r="H17" s="74" t="s">
        <v>1327</v>
      </c>
      <c r="I17" s="74" t="s">
        <v>1327</v>
      </c>
      <c r="J17" s="70">
        <v>2.2200000000000002</v>
      </c>
      <c r="K17" s="75">
        <v>0</v>
      </c>
      <c r="L17" s="75">
        <v>0</v>
      </c>
      <c r="M17" s="75">
        <v>3.56</v>
      </c>
      <c r="N17" s="74" t="s">
        <v>1327</v>
      </c>
      <c r="O17" s="73" t="s">
        <v>1327</v>
      </c>
      <c r="P17" s="74" t="s">
        <v>1327</v>
      </c>
      <c r="Q17" s="70">
        <v>4008</v>
      </c>
      <c r="R17" s="70">
        <f t="shared" si="2"/>
        <v>0</v>
      </c>
      <c r="S17" s="134"/>
      <c r="T17" s="57" t="s">
        <v>1338</v>
      </c>
      <c r="U17" s="53" t="s">
        <v>1328</v>
      </c>
      <c r="V17" s="53">
        <f>VLOOKUP(C17,'[1]Format-1'!$C:$E,3,FALSE)</f>
        <v>2.2200000000000002</v>
      </c>
      <c r="W17" s="54">
        <v>1.66</v>
      </c>
    </row>
    <row r="18" spans="1:23" ht="47.25" customHeight="1" x14ac:dyDescent="0.25">
      <c r="A18" s="71">
        <v>11</v>
      </c>
      <c r="B18" s="58" t="s">
        <v>1336</v>
      </c>
      <c r="C18" s="59" t="s">
        <v>1348</v>
      </c>
      <c r="D18" s="59">
        <v>4</v>
      </c>
      <c r="E18" s="72" t="s">
        <v>1267</v>
      </c>
      <c r="F18" s="73" t="s">
        <v>1272</v>
      </c>
      <c r="G18" s="74" t="s">
        <v>1327</v>
      </c>
      <c r="H18" s="74" t="s">
        <v>1327</v>
      </c>
      <c r="I18" s="74" t="s">
        <v>1327</v>
      </c>
      <c r="J18" s="70">
        <v>2.54</v>
      </c>
      <c r="K18" s="75">
        <v>0</v>
      </c>
      <c r="L18" s="75">
        <v>0</v>
      </c>
      <c r="M18" s="75">
        <v>3.52</v>
      </c>
      <c r="N18" s="74" t="s">
        <v>1327</v>
      </c>
      <c r="O18" s="73" t="s">
        <v>1327</v>
      </c>
      <c r="P18" s="74" t="s">
        <v>1327</v>
      </c>
      <c r="Q18" s="70">
        <v>1321.0000000000002</v>
      </c>
      <c r="R18" s="70">
        <f t="shared" si="2"/>
        <v>0</v>
      </c>
      <c r="S18" s="134"/>
      <c r="T18" s="57" t="s">
        <v>1338</v>
      </c>
      <c r="U18" s="53" t="s">
        <v>1328</v>
      </c>
      <c r="V18" s="53">
        <f>VLOOKUP(C18,'[1]Format-1'!$C:$E,3,FALSE)</f>
        <v>2.54</v>
      </c>
      <c r="W18" s="54">
        <v>2.5</v>
      </c>
    </row>
    <row r="19" spans="1:23" ht="47.25" customHeight="1" x14ac:dyDescent="0.25">
      <c r="A19" s="71">
        <v>12</v>
      </c>
      <c r="B19" s="58" t="s">
        <v>1336</v>
      </c>
      <c r="C19" s="59" t="s">
        <v>1349</v>
      </c>
      <c r="D19" s="59">
        <v>7.5</v>
      </c>
      <c r="E19" s="72" t="s">
        <v>1267</v>
      </c>
      <c r="F19" s="73" t="s">
        <v>1272</v>
      </c>
      <c r="G19" s="74" t="s">
        <v>1327</v>
      </c>
      <c r="H19" s="74" t="s">
        <v>1327</v>
      </c>
      <c r="I19" s="74" t="s">
        <v>1327</v>
      </c>
      <c r="J19" s="70">
        <v>5.64</v>
      </c>
      <c r="K19" s="75">
        <f t="shared" si="0"/>
        <v>7.5632399999999995</v>
      </c>
      <c r="L19" s="75">
        <f t="shared" si="1"/>
        <v>0</v>
      </c>
      <c r="M19" s="75">
        <v>0</v>
      </c>
      <c r="N19" s="74" t="s">
        <v>1327</v>
      </c>
      <c r="O19" s="73" t="s">
        <v>1327</v>
      </c>
      <c r="P19" s="74" t="s">
        <v>1327</v>
      </c>
      <c r="Q19" s="70">
        <v>14821</v>
      </c>
      <c r="R19" s="70">
        <f t="shared" si="2"/>
        <v>0</v>
      </c>
      <c r="S19" s="134"/>
      <c r="T19" s="57" t="s">
        <v>1338</v>
      </c>
      <c r="U19" s="53" t="s">
        <v>1328</v>
      </c>
      <c r="V19" s="53">
        <f>VLOOKUP(C19,'[1]Format-1'!$C:$E,3,FALSE)</f>
        <v>5.64</v>
      </c>
      <c r="W19" s="54">
        <v>6.31</v>
      </c>
    </row>
    <row r="20" spans="1:23" ht="47.25" customHeight="1" x14ac:dyDescent="0.25">
      <c r="A20" s="71">
        <v>13</v>
      </c>
      <c r="B20" s="58" t="s">
        <v>1336</v>
      </c>
      <c r="C20" s="59" t="s">
        <v>1350</v>
      </c>
      <c r="D20" s="59">
        <v>7.5</v>
      </c>
      <c r="E20" s="72" t="s">
        <v>1267</v>
      </c>
      <c r="F20" s="73" t="s">
        <v>1272</v>
      </c>
      <c r="G20" s="74" t="s">
        <v>1327</v>
      </c>
      <c r="H20" s="74" t="s">
        <v>1327</v>
      </c>
      <c r="I20" s="74" t="s">
        <v>1327</v>
      </c>
      <c r="J20" s="70">
        <v>6.68</v>
      </c>
      <c r="K20" s="75">
        <f t="shared" si="0"/>
        <v>8.9578799999999994</v>
      </c>
      <c r="L20" s="75">
        <f t="shared" si="1"/>
        <v>1</v>
      </c>
      <c r="M20" s="75">
        <v>0</v>
      </c>
      <c r="N20" s="74" t="s">
        <v>1327</v>
      </c>
      <c r="O20" s="73" t="s">
        <v>1327</v>
      </c>
      <c r="P20" s="74" t="s">
        <v>1327</v>
      </c>
      <c r="Q20" s="70">
        <v>2937.0000000000005</v>
      </c>
      <c r="R20" s="70">
        <f t="shared" si="2"/>
        <v>180</v>
      </c>
      <c r="S20" s="134"/>
      <c r="T20" s="57" t="s">
        <v>1338</v>
      </c>
      <c r="U20" s="53" t="s">
        <v>1328</v>
      </c>
      <c r="V20" s="53">
        <f>VLOOKUP(C20,'[1]Format-1'!$C:$E,3,FALSE)</f>
        <v>6.68</v>
      </c>
      <c r="W20" s="54">
        <v>1.33</v>
      </c>
    </row>
    <row r="21" spans="1:23" ht="47.25" customHeight="1" x14ac:dyDescent="0.25">
      <c r="A21" s="71">
        <v>14</v>
      </c>
      <c r="B21" s="58" t="s">
        <v>1336</v>
      </c>
      <c r="C21" s="59" t="s">
        <v>1351</v>
      </c>
      <c r="D21" s="59">
        <v>2</v>
      </c>
      <c r="E21" s="72" t="s">
        <v>1267</v>
      </c>
      <c r="F21" s="73" t="s">
        <v>1272</v>
      </c>
      <c r="G21" s="74" t="s">
        <v>1327</v>
      </c>
      <c r="H21" s="74" t="s">
        <v>1327</v>
      </c>
      <c r="I21" s="74" t="s">
        <v>1327</v>
      </c>
      <c r="J21" s="70">
        <v>1.85</v>
      </c>
      <c r="K21" s="75">
        <f t="shared" si="0"/>
        <v>2.4808500000000002</v>
      </c>
      <c r="L21" s="75">
        <f t="shared" si="1"/>
        <v>0</v>
      </c>
      <c r="M21" s="75">
        <v>0</v>
      </c>
      <c r="N21" s="74" t="s">
        <v>1327</v>
      </c>
      <c r="O21" s="73" t="s">
        <v>1327</v>
      </c>
      <c r="P21" s="74" t="s">
        <v>1327</v>
      </c>
      <c r="Q21" s="70">
        <v>870</v>
      </c>
      <c r="R21" s="70">
        <f t="shared" si="2"/>
        <v>0</v>
      </c>
      <c r="S21" s="134"/>
      <c r="T21" s="57" t="s">
        <v>1338</v>
      </c>
      <c r="U21" s="53" t="s">
        <v>1328</v>
      </c>
      <c r="V21" s="53">
        <f>VLOOKUP(C21,'[1]Format-1'!$C:$E,3,FALSE)</f>
        <v>1.85</v>
      </c>
      <c r="W21" s="54">
        <v>1.38</v>
      </c>
    </row>
    <row r="22" spans="1:23" ht="47.25" customHeight="1" x14ac:dyDescent="0.25">
      <c r="A22" s="71">
        <v>15</v>
      </c>
      <c r="B22" s="58" t="s">
        <v>1336</v>
      </c>
      <c r="C22" s="59" t="s">
        <v>1352</v>
      </c>
      <c r="D22" s="59">
        <v>7.5</v>
      </c>
      <c r="E22" s="72" t="s">
        <v>1267</v>
      </c>
      <c r="F22" s="73" t="s">
        <v>1272</v>
      </c>
      <c r="G22" s="74" t="s">
        <v>1327</v>
      </c>
      <c r="H22" s="74" t="s">
        <v>1327</v>
      </c>
      <c r="I22" s="74" t="s">
        <v>1327</v>
      </c>
      <c r="J22" s="70">
        <v>6.99</v>
      </c>
      <c r="K22" s="75">
        <f t="shared" si="0"/>
        <v>9.3735900000000001</v>
      </c>
      <c r="L22" s="75">
        <f t="shared" si="1"/>
        <v>2</v>
      </c>
      <c r="M22" s="75">
        <v>0</v>
      </c>
      <c r="N22" s="74" t="s">
        <v>1327</v>
      </c>
      <c r="O22" s="73" t="s">
        <v>1327</v>
      </c>
      <c r="P22" s="74" t="s">
        <v>1327</v>
      </c>
      <c r="Q22" s="70">
        <v>27057</v>
      </c>
      <c r="R22" s="70">
        <f t="shared" si="2"/>
        <v>360</v>
      </c>
      <c r="S22" s="134"/>
      <c r="T22" s="57" t="s">
        <v>1338</v>
      </c>
      <c r="U22" s="53" t="s">
        <v>1328</v>
      </c>
      <c r="V22" s="53">
        <f>VLOOKUP(C22,'[1]Format-1'!$C:$E,3,FALSE)</f>
        <v>10.406000000000001</v>
      </c>
      <c r="W22" s="54">
        <v>10.46</v>
      </c>
    </row>
    <row r="23" spans="1:23" ht="47.25" customHeight="1" x14ac:dyDescent="0.25">
      <c r="A23" s="71">
        <v>16</v>
      </c>
      <c r="B23" s="58" t="s">
        <v>1336</v>
      </c>
      <c r="C23" s="59" t="s">
        <v>1353</v>
      </c>
      <c r="D23" s="59">
        <v>6</v>
      </c>
      <c r="E23" s="72" t="s">
        <v>1267</v>
      </c>
      <c r="F23" s="73" t="s">
        <v>1272</v>
      </c>
      <c r="G23" s="74" t="s">
        <v>1327</v>
      </c>
      <c r="H23" s="74" t="s">
        <v>1327</v>
      </c>
      <c r="I23" s="74" t="s">
        <v>1327</v>
      </c>
      <c r="J23" s="70">
        <v>6</v>
      </c>
      <c r="K23" s="75">
        <f t="shared" si="0"/>
        <v>8.0459999999999994</v>
      </c>
      <c r="L23" s="75">
        <f t="shared" si="1"/>
        <v>2</v>
      </c>
      <c r="M23" s="75">
        <v>0</v>
      </c>
      <c r="N23" s="74" t="s">
        <v>1327</v>
      </c>
      <c r="O23" s="73" t="s">
        <v>1327</v>
      </c>
      <c r="P23" s="74" t="s">
        <v>1327</v>
      </c>
      <c r="Q23" s="70">
        <v>15132</v>
      </c>
      <c r="R23" s="70">
        <f t="shared" si="2"/>
        <v>360</v>
      </c>
      <c r="S23" s="134"/>
      <c r="T23" s="57" t="s">
        <v>1338</v>
      </c>
      <c r="U23" s="53" t="s">
        <v>1328</v>
      </c>
      <c r="V23" s="53">
        <f>VLOOKUP(C23,'[1]Format-1'!$C:$E,3,FALSE)</f>
        <v>6.67</v>
      </c>
      <c r="W23" s="54">
        <v>6.67</v>
      </c>
    </row>
    <row r="24" spans="1:23" ht="47.25" customHeight="1" x14ac:dyDescent="0.25">
      <c r="A24" s="71">
        <v>17</v>
      </c>
      <c r="B24" s="58" t="s">
        <v>1336</v>
      </c>
      <c r="C24" s="59" t="s">
        <v>1354</v>
      </c>
      <c r="D24" s="59">
        <v>7.5</v>
      </c>
      <c r="E24" s="72" t="s">
        <v>1267</v>
      </c>
      <c r="F24" s="73" t="s">
        <v>1272</v>
      </c>
      <c r="G24" s="74" t="s">
        <v>1327</v>
      </c>
      <c r="H24" s="74" t="s">
        <v>1327</v>
      </c>
      <c r="I24" s="74" t="s">
        <v>1327</v>
      </c>
      <c r="J24" s="70">
        <v>7.2</v>
      </c>
      <c r="K24" s="75">
        <f t="shared" si="0"/>
        <v>9.6552000000000007</v>
      </c>
      <c r="L24" s="75">
        <f t="shared" si="1"/>
        <v>2</v>
      </c>
      <c r="M24" s="75">
        <v>0</v>
      </c>
      <c r="N24" s="74" t="s">
        <v>1327</v>
      </c>
      <c r="O24" s="73" t="s">
        <v>1327</v>
      </c>
      <c r="P24" s="74" t="s">
        <v>1327</v>
      </c>
      <c r="Q24" s="70">
        <v>1736.0000000000002</v>
      </c>
      <c r="R24" s="70">
        <f t="shared" si="2"/>
        <v>360</v>
      </c>
      <c r="S24" s="134"/>
      <c r="T24" s="57" t="s">
        <v>1338</v>
      </c>
      <c r="U24" s="53" t="s">
        <v>1328</v>
      </c>
      <c r="V24" s="53">
        <f>VLOOKUP(C24,'[1]Format-1'!$C:$E,3,FALSE)</f>
        <v>7.2</v>
      </c>
      <c r="W24" s="54">
        <v>1</v>
      </c>
    </row>
    <row r="25" spans="1:23" ht="47.25" customHeight="1" x14ac:dyDescent="0.25">
      <c r="A25" s="71">
        <v>18</v>
      </c>
      <c r="B25" s="58" t="s">
        <v>1336</v>
      </c>
      <c r="C25" s="59" t="s">
        <v>1355</v>
      </c>
      <c r="D25" s="59">
        <v>6</v>
      </c>
      <c r="E25" s="72" t="s">
        <v>1267</v>
      </c>
      <c r="F25" s="73" t="s">
        <v>1272</v>
      </c>
      <c r="G25" s="74" t="s">
        <v>1327</v>
      </c>
      <c r="H25" s="74" t="s">
        <v>1327</v>
      </c>
      <c r="I25" s="74" t="s">
        <v>1327</v>
      </c>
      <c r="J25" s="70">
        <v>6</v>
      </c>
      <c r="K25" s="75">
        <f t="shared" si="0"/>
        <v>8.0459999999999994</v>
      </c>
      <c r="L25" s="75">
        <f t="shared" si="1"/>
        <v>2</v>
      </c>
      <c r="M25" s="75">
        <v>0</v>
      </c>
      <c r="N25" s="74" t="s">
        <v>1327</v>
      </c>
      <c r="O25" s="73" t="s">
        <v>1327</v>
      </c>
      <c r="P25" s="74" t="s">
        <v>1327</v>
      </c>
      <c r="Q25" s="70">
        <v>4971</v>
      </c>
      <c r="R25" s="70">
        <f t="shared" si="2"/>
        <v>360</v>
      </c>
      <c r="S25" s="134"/>
      <c r="T25" s="57" t="s">
        <v>1338</v>
      </c>
      <c r="U25" s="53" t="s">
        <v>1328</v>
      </c>
      <c r="V25" s="53">
        <f>VLOOKUP(C25,'[1]Format-1'!$C:$E,3,FALSE)</f>
        <v>6.01</v>
      </c>
      <c r="W25" s="54">
        <v>1.68</v>
      </c>
    </row>
    <row r="26" spans="1:23" ht="47.25" customHeight="1" x14ac:dyDescent="0.25">
      <c r="A26" s="71">
        <v>19</v>
      </c>
      <c r="B26" s="58" t="s">
        <v>1336</v>
      </c>
      <c r="C26" s="59" t="s">
        <v>1356</v>
      </c>
      <c r="D26" s="59">
        <v>10</v>
      </c>
      <c r="E26" s="72" t="s">
        <v>1267</v>
      </c>
      <c r="F26" s="73" t="s">
        <v>1272</v>
      </c>
      <c r="G26" s="74" t="s">
        <v>1327</v>
      </c>
      <c r="H26" s="74" t="s">
        <v>1327</v>
      </c>
      <c r="I26" s="74" t="s">
        <v>1327</v>
      </c>
      <c r="J26" s="70">
        <v>10</v>
      </c>
      <c r="K26" s="75">
        <f t="shared" si="0"/>
        <v>13.41</v>
      </c>
      <c r="L26" s="75">
        <f t="shared" si="1"/>
        <v>3</v>
      </c>
      <c r="M26" s="75">
        <v>0</v>
      </c>
      <c r="N26" s="74" t="s">
        <v>1327</v>
      </c>
      <c r="O26" s="73" t="s">
        <v>1327</v>
      </c>
      <c r="P26" s="74" t="s">
        <v>1327</v>
      </c>
      <c r="Q26" s="70">
        <v>8484</v>
      </c>
      <c r="R26" s="70">
        <f t="shared" si="2"/>
        <v>540</v>
      </c>
      <c r="S26" s="134"/>
      <c r="T26" s="57" t="s">
        <v>1338</v>
      </c>
      <c r="U26" s="53" t="s">
        <v>1328</v>
      </c>
      <c r="V26" s="53">
        <f>VLOOKUP(C26,'[1]Format-1'!$C:$E,3,FALSE)</f>
        <v>0</v>
      </c>
      <c r="W26" s="54">
        <v>10.48</v>
      </c>
    </row>
    <row r="27" spans="1:23" ht="47.25" customHeight="1" x14ac:dyDescent="0.25">
      <c r="A27" s="71">
        <v>20</v>
      </c>
      <c r="B27" s="58" t="s">
        <v>1336</v>
      </c>
      <c r="C27" s="59" t="s">
        <v>1357</v>
      </c>
      <c r="D27" s="59">
        <v>5</v>
      </c>
      <c r="E27" s="72" t="s">
        <v>1267</v>
      </c>
      <c r="F27" s="73" t="s">
        <v>1272</v>
      </c>
      <c r="G27" s="74" t="s">
        <v>1327</v>
      </c>
      <c r="H27" s="74" t="s">
        <v>1327</v>
      </c>
      <c r="I27" s="74" t="s">
        <v>1327</v>
      </c>
      <c r="J27" s="70">
        <v>8</v>
      </c>
      <c r="K27" s="75">
        <f t="shared" si="0"/>
        <v>10.728</v>
      </c>
      <c r="L27" s="75">
        <f t="shared" si="1"/>
        <v>6</v>
      </c>
      <c r="M27" s="75">
        <v>0</v>
      </c>
      <c r="N27" s="74" t="s">
        <v>1327</v>
      </c>
      <c r="O27" s="73" t="s">
        <v>1327</v>
      </c>
      <c r="P27" s="74" t="s">
        <v>1327</v>
      </c>
      <c r="Q27" s="70">
        <v>37543</v>
      </c>
      <c r="R27" s="70">
        <f t="shared" si="2"/>
        <v>1080</v>
      </c>
      <c r="S27" s="134"/>
      <c r="T27" s="57" t="s">
        <v>1338</v>
      </c>
      <c r="U27" s="53" t="s">
        <v>1328</v>
      </c>
      <c r="V27" s="53">
        <f>VLOOKUP(C27,'[1]Format-1'!$C:$E,3,FALSE)</f>
        <v>8.1300000000000008</v>
      </c>
      <c r="W27" s="54">
        <v>8.1300000000000008</v>
      </c>
    </row>
    <row r="28" spans="1:23" ht="47.25" customHeight="1" x14ac:dyDescent="0.25">
      <c r="A28" s="71">
        <v>21</v>
      </c>
      <c r="B28" s="58" t="s">
        <v>1336</v>
      </c>
      <c r="C28" s="59" t="s">
        <v>1358</v>
      </c>
      <c r="D28" s="59">
        <v>5</v>
      </c>
      <c r="E28" s="72" t="s">
        <v>1267</v>
      </c>
      <c r="F28" s="73" t="s">
        <v>1272</v>
      </c>
      <c r="G28" s="74" t="s">
        <v>1327</v>
      </c>
      <c r="H28" s="74" t="s">
        <v>1327</v>
      </c>
      <c r="I28" s="74" t="s">
        <v>1327</v>
      </c>
      <c r="J28" s="70">
        <v>7.33</v>
      </c>
      <c r="K28" s="75">
        <f t="shared" si="0"/>
        <v>9.8295300000000001</v>
      </c>
      <c r="L28" s="75">
        <f t="shared" si="1"/>
        <v>5</v>
      </c>
      <c r="M28" s="75">
        <v>0</v>
      </c>
      <c r="N28" s="74" t="s">
        <v>1327</v>
      </c>
      <c r="O28" s="73" t="s">
        <v>1327</v>
      </c>
      <c r="P28" s="74" t="s">
        <v>1327</v>
      </c>
      <c r="Q28" s="70">
        <v>10632</v>
      </c>
      <c r="R28" s="70">
        <f t="shared" si="2"/>
        <v>900</v>
      </c>
      <c r="S28" s="134"/>
      <c r="T28" s="57" t="s">
        <v>1338</v>
      </c>
      <c r="U28" s="53" t="s">
        <v>1328</v>
      </c>
      <c r="V28" s="53">
        <f>VLOOKUP(C28,'[1]Format-1'!$C:$E,3,FALSE)</f>
        <v>8.0399999999999991</v>
      </c>
      <c r="W28" s="54">
        <v>8.0399999999999991</v>
      </c>
    </row>
    <row r="29" spans="1:23" ht="47.25" customHeight="1" x14ac:dyDescent="0.25">
      <c r="A29" s="71">
        <v>22</v>
      </c>
      <c r="B29" s="58" t="s">
        <v>1336</v>
      </c>
      <c r="C29" s="59" t="s">
        <v>1359</v>
      </c>
      <c r="D29" s="59">
        <v>7.5</v>
      </c>
      <c r="E29" s="72" t="s">
        <v>1267</v>
      </c>
      <c r="F29" s="73" t="s">
        <v>1272</v>
      </c>
      <c r="G29" s="74" t="s">
        <v>1327</v>
      </c>
      <c r="H29" s="74" t="s">
        <v>1327</v>
      </c>
      <c r="I29" s="74" t="s">
        <v>1327</v>
      </c>
      <c r="J29" s="70">
        <v>7.1</v>
      </c>
      <c r="K29" s="75">
        <f t="shared" si="0"/>
        <v>9.5210999999999988</v>
      </c>
      <c r="L29" s="75">
        <f t="shared" si="1"/>
        <v>2</v>
      </c>
      <c r="M29" s="75">
        <v>0</v>
      </c>
      <c r="N29" s="74" t="s">
        <v>1327</v>
      </c>
      <c r="O29" s="73" t="s">
        <v>1327</v>
      </c>
      <c r="P29" s="74" t="s">
        <v>1327</v>
      </c>
      <c r="Q29" s="70">
        <v>18622</v>
      </c>
      <c r="R29" s="70">
        <f t="shared" si="2"/>
        <v>360</v>
      </c>
      <c r="S29" s="134"/>
      <c r="T29" s="57" t="s">
        <v>1338</v>
      </c>
      <c r="U29" s="53" t="s">
        <v>1328</v>
      </c>
      <c r="V29" s="53">
        <f>VLOOKUP(C29,'[1]Format-1'!$C:$E,3,FALSE)</f>
        <v>7.33</v>
      </c>
      <c r="W29" s="54">
        <v>7.33</v>
      </c>
    </row>
    <row r="30" spans="1:23" ht="47.25" customHeight="1" thickBot="1" x14ac:dyDescent="0.3">
      <c r="A30" s="71">
        <v>23</v>
      </c>
      <c r="B30" s="58" t="s">
        <v>1336</v>
      </c>
      <c r="C30" s="59" t="s">
        <v>1360</v>
      </c>
      <c r="D30" s="59">
        <v>7.5</v>
      </c>
      <c r="E30" s="72" t="s">
        <v>1267</v>
      </c>
      <c r="F30" s="73" t="s">
        <v>1272</v>
      </c>
      <c r="G30" s="74" t="s">
        <v>1327</v>
      </c>
      <c r="H30" s="74" t="s">
        <v>1327</v>
      </c>
      <c r="I30" s="74" t="s">
        <v>1327</v>
      </c>
      <c r="J30" s="70">
        <v>7</v>
      </c>
      <c r="K30" s="75">
        <f t="shared" si="0"/>
        <v>9.3870000000000005</v>
      </c>
      <c r="L30" s="75">
        <f t="shared" si="1"/>
        <v>2</v>
      </c>
      <c r="M30" s="75">
        <v>0</v>
      </c>
      <c r="N30" s="74" t="s">
        <v>1327</v>
      </c>
      <c r="O30" s="73" t="s">
        <v>1327</v>
      </c>
      <c r="P30" s="74" t="s">
        <v>1327</v>
      </c>
      <c r="Q30" s="70">
        <v>19470</v>
      </c>
      <c r="R30" s="70">
        <f t="shared" si="2"/>
        <v>360</v>
      </c>
      <c r="S30" s="134"/>
      <c r="T30" s="57" t="s">
        <v>1338</v>
      </c>
      <c r="U30" s="53" t="s">
        <v>1328</v>
      </c>
      <c r="V30" s="53">
        <f>VLOOKUP(C30,'[1]Format-1'!$C:$E,3,FALSE)</f>
        <v>7.7320000000000002</v>
      </c>
      <c r="W30" s="54">
        <v>7.41</v>
      </c>
    </row>
    <row r="31" spans="1:23" s="78" customFormat="1" ht="48.75" customHeight="1" thickBot="1" x14ac:dyDescent="0.3">
      <c r="A31" s="169" t="str">
        <f>G4</f>
        <v xml:space="preserve">ಗ್ರಾಮ ಪಂಚಾಯತಿ : ನಲ್ಲೂರು </v>
      </c>
      <c r="B31" s="170"/>
      <c r="C31" s="171"/>
      <c r="D31" s="76">
        <f>SUM(D8:D30)</f>
        <v>161.5</v>
      </c>
      <c r="E31" s="76"/>
      <c r="F31" s="76"/>
      <c r="G31" s="77"/>
      <c r="H31" s="77"/>
      <c r="I31" s="77"/>
      <c r="J31" s="77">
        <f>SUM(J22:J30)</f>
        <v>65.62</v>
      </c>
      <c r="K31" s="76">
        <f t="shared" ref="K31:M31" si="3">SUM(K8:K30)</f>
        <v>197.34155999999999</v>
      </c>
      <c r="L31" s="76">
        <f t="shared" si="3"/>
        <v>62</v>
      </c>
      <c r="M31" s="76">
        <f t="shared" si="3"/>
        <v>12.85971</v>
      </c>
      <c r="N31" s="77"/>
      <c r="O31" s="76"/>
      <c r="P31" s="77"/>
      <c r="Q31" s="76">
        <f>SUM(Q8:Q30)</f>
        <v>432604</v>
      </c>
      <c r="R31" s="76">
        <f t="shared" ref="R31" si="4">SUM(R8:R30)</f>
        <v>11160</v>
      </c>
      <c r="S31" s="136"/>
      <c r="W31" s="79"/>
    </row>
    <row r="32" spans="1:23" s="51" customFormat="1" ht="26.25" customHeight="1" x14ac:dyDescent="0.25">
      <c r="A32" s="156" t="s">
        <v>1329</v>
      </c>
      <c r="B32" s="156"/>
      <c r="C32" s="156"/>
      <c r="D32" s="156"/>
      <c r="E32" s="156"/>
      <c r="F32" s="156"/>
      <c r="G32" s="156"/>
      <c r="H32" s="156"/>
      <c r="I32" s="156"/>
      <c r="J32" s="143"/>
      <c r="K32" s="138"/>
      <c r="L32" s="138"/>
      <c r="M32" s="138"/>
      <c r="N32" s="143"/>
      <c r="V32" s="53"/>
      <c r="W32" s="54"/>
    </row>
    <row r="33" spans="1:23" s="51" customFormat="1" ht="15" x14ac:dyDescent="0.25">
      <c r="I33" s="143"/>
      <c r="J33" s="143"/>
      <c r="K33" s="138"/>
      <c r="L33" s="138"/>
      <c r="M33" s="138"/>
      <c r="N33" s="143"/>
      <c r="T33" s="56"/>
      <c r="U33" s="56"/>
      <c r="V33" s="53"/>
      <c r="W33" s="54"/>
    </row>
    <row r="34" spans="1:23" s="51" customFormat="1" ht="15" x14ac:dyDescent="0.25">
      <c r="I34" s="143"/>
      <c r="J34" s="143"/>
      <c r="K34" s="138"/>
      <c r="L34" s="138"/>
      <c r="M34" s="138"/>
      <c r="N34" s="143"/>
      <c r="T34" s="56"/>
      <c r="U34" s="56"/>
      <c r="V34" s="53"/>
      <c r="W34" s="54"/>
    </row>
    <row r="35" spans="1:23" s="51" customFormat="1" ht="15" x14ac:dyDescent="0.25">
      <c r="I35" s="143"/>
      <c r="J35" s="143"/>
      <c r="K35" s="138"/>
      <c r="L35" s="138"/>
      <c r="M35" s="138"/>
      <c r="N35" s="143"/>
      <c r="T35" s="56"/>
      <c r="U35" s="56"/>
      <c r="V35" s="53"/>
      <c r="W35" s="54"/>
    </row>
    <row r="36" spans="1:23" s="51" customFormat="1" ht="36.75" customHeight="1" x14ac:dyDescent="0.25">
      <c r="A36" s="156" t="s">
        <v>22</v>
      </c>
      <c r="B36" s="156"/>
      <c r="C36" s="156"/>
      <c r="D36" s="156"/>
      <c r="H36" s="156" t="s">
        <v>1330</v>
      </c>
      <c r="I36" s="156"/>
      <c r="J36" s="156"/>
      <c r="K36" s="138"/>
      <c r="L36" s="138"/>
      <c r="M36" s="138"/>
      <c r="N36" s="143"/>
      <c r="O36" s="156" t="s">
        <v>1331</v>
      </c>
      <c r="P36" s="156"/>
      <c r="Q36" s="156"/>
      <c r="R36" s="156"/>
      <c r="V36" s="53"/>
      <c r="W36" s="54"/>
    </row>
  </sheetData>
  <mergeCells count="19">
    <mergeCell ref="G4:R4"/>
    <mergeCell ref="A31:C31"/>
    <mergeCell ref="S5:S6"/>
    <mergeCell ref="A1:R1"/>
    <mergeCell ref="A2:R2"/>
    <mergeCell ref="A3:R3"/>
    <mergeCell ref="A36:D36"/>
    <mergeCell ref="H36:J36"/>
    <mergeCell ref="O36:R36"/>
    <mergeCell ref="A4:F4"/>
    <mergeCell ref="A5:A6"/>
    <mergeCell ref="B5:B6"/>
    <mergeCell ref="C5:C6"/>
    <mergeCell ref="D5:D6"/>
    <mergeCell ref="E5:E6"/>
    <mergeCell ref="F5:P5"/>
    <mergeCell ref="Q5:Q6"/>
    <mergeCell ref="R5:R6"/>
    <mergeCell ref="A32:I32"/>
  </mergeCells>
  <printOptions horizontalCentered="1"/>
  <pageMargins left="0.23622047244094499" right="0.15748031496063" top="0.27559055118110198" bottom="0.15748031496063" header="0.28000000000000003" footer="0.15748031496063"/>
  <pageSetup paperSize="9" scale="4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455"/>
  <sheetViews>
    <sheetView zoomScale="70" zoomScaleNormal="70" workbookViewId="0">
      <pane xSplit="3" ySplit="6" topLeftCell="I7" activePane="bottomRight" state="frozen"/>
      <selection pane="topRight" activeCell="D1" sqref="D1"/>
      <selection pane="bottomLeft" activeCell="A7" sqref="A7"/>
      <selection pane="bottomRight" activeCell="S5" sqref="S5:S6"/>
    </sheetView>
  </sheetViews>
  <sheetFormatPr defaultRowHeight="15" x14ac:dyDescent="0.25"/>
  <cols>
    <col min="1" max="1" width="8.5703125" customWidth="1"/>
    <col min="2" max="2" width="32.140625" style="6" customWidth="1"/>
    <col min="3" max="3" width="40.140625" style="6" customWidth="1"/>
    <col min="4" max="4" width="24.42578125" style="31" customWidth="1"/>
    <col min="5" max="5" width="17" customWidth="1"/>
    <col min="6" max="6" width="21.7109375" style="6" bestFit="1" customWidth="1"/>
    <col min="7" max="7" width="20.140625" customWidth="1"/>
    <col min="8" max="8" width="38.42578125" customWidth="1"/>
    <col min="9" max="9" width="52.85546875" style="6" customWidth="1"/>
    <col min="10" max="17" width="22.28515625" customWidth="1"/>
    <col min="18" max="18" width="24.5703125" customWidth="1"/>
    <col min="19" max="19" width="22.5703125" customWidth="1"/>
    <col min="20" max="20" width="9.5703125" bestFit="1" customWidth="1"/>
    <col min="22" max="23" width="17.140625" customWidth="1"/>
    <col min="24" max="24" width="10.5703125" customWidth="1"/>
    <col min="26" max="26" width="15.42578125" bestFit="1" customWidth="1"/>
    <col min="27" max="27" width="13.85546875" bestFit="1" customWidth="1"/>
  </cols>
  <sheetData>
    <row r="1" spans="1:27" s="8" customFormat="1" ht="46.5" x14ac:dyDescent="0.35">
      <c r="A1" s="303" t="s">
        <v>26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</row>
    <row r="2" spans="1:27" s="8" customFormat="1" ht="36" x14ac:dyDescent="0.35">
      <c r="A2" s="304" t="s">
        <v>25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6"/>
    </row>
    <row r="3" spans="1:27" s="8" customFormat="1" ht="46.5" x14ac:dyDescent="0.35">
      <c r="A3" s="307" t="s">
        <v>27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9"/>
    </row>
    <row r="4" spans="1:27" s="8" customFormat="1" ht="36" x14ac:dyDescent="0.35">
      <c r="A4" s="310" t="s">
        <v>1077</v>
      </c>
      <c r="B4" s="311"/>
      <c r="C4" s="311"/>
      <c r="D4" s="311"/>
      <c r="E4" s="311"/>
      <c r="F4" s="311"/>
      <c r="G4" s="311"/>
      <c r="H4" s="312"/>
      <c r="I4" s="313" t="s">
        <v>73</v>
      </c>
      <c r="J4" s="314"/>
      <c r="K4" s="314"/>
      <c r="L4" s="314"/>
      <c r="M4" s="314"/>
      <c r="N4" s="314"/>
      <c r="O4" s="314"/>
      <c r="P4" s="314"/>
      <c r="Q4" s="314"/>
      <c r="R4" s="314"/>
      <c r="S4" s="315"/>
    </row>
    <row r="5" spans="1:27" s="8" customFormat="1" ht="28.5" x14ac:dyDescent="0.35">
      <c r="A5" s="232" t="s">
        <v>3</v>
      </c>
      <c r="B5" s="316" t="s">
        <v>5</v>
      </c>
      <c r="C5" s="316" t="s">
        <v>4</v>
      </c>
      <c r="D5" s="301" t="s">
        <v>28</v>
      </c>
      <c r="E5" s="317" t="s">
        <v>29</v>
      </c>
      <c r="F5" s="316" t="s">
        <v>6</v>
      </c>
      <c r="G5" s="232" t="s">
        <v>1289</v>
      </c>
      <c r="H5" s="232" t="s">
        <v>62</v>
      </c>
      <c r="I5" s="319" t="s">
        <v>9</v>
      </c>
      <c r="J5" s="319"/>
      <c r="K5" s="319"/>
      <c r="L5" s="319"/>
      <c r="M5" s="319"/>
      <c r="N5" s="319"/>
      <c r="O5" s="319"/>
      <c r="P5" s="319"/>
      <c r="Q5" s="319"/>
      <c r="R5" s="301" t="s">
        <v>19</v>
      </c>
      <c r="S5" s="301" t="s">
        <v>20</v>
      </c>
    </row>
    <row r="6" spans="1:27" s="9" customFormat="1" ht="210" customHeight="1" x14ac:dyDescent="0.35">
      <c r="A6" s="232"/>
      <c r="B6" s="316"/>
      <c r="C6" s="316"/>
      <c r="D6" s="302"/>
      <c r="E6" s="318"/>
      <c r="F6" s="316"/>
      <c r="G6" s="232"/>
      <c r="H6" s="232"/>
      <c r="I6" s="27" t="s">
        <v>10</v>
      </c>
      <c r="J6" s="17" t="s">
        <v>11</v>
      </c>
      <c r="K6" s="17" t="s">
        <v>12</v>
      </c>
      <c r="L6" s="17" t="s">
        <v>13</v>
      </c>
      <c r="M6" s="33" t="s">
        <v>14</v>
      </c>
      <c r="N6" s="17" t="s">
        <v>15</v>
      </c>
      <c r="O6" s="17" t="s">
        <v>16</v>
      </c>
      <c r="P6" s="17" t="s">
        <v>17</v>
      </c>
      <c r="Q6" s="17" t="s">
        <v>18</v>
      </c>
      <c r="R6" s="302"/>
      <c r="S6" s="302"/>
      <c r="Z6" s="34" t="s">
        <v>1288</v>
      </c>
      <c r="AA6" s="35" t="s">
        <v>1281</v>
      </c>
    </row>
    <row r="7" spans="1:27" s="14" customFormat="1" ht="32.25" customHeight="1" x14ac:dyDescent="0.4">
      <c r="A7" s="10">
        <v>1</v>
      </c>
      <c r="B7" s="11" t="s">
        <v>1010</v>
      </c>
      <c r="C7" s="11" t="s">
        <v>1010</v>
      </c>
      <c r="D7" s="291">
        <v>188</v>
      </c>
      <c r="E7" s="25" t="s">
        <v>1269</v>
      </c>
      <c r="F7" s="11" t="s">
        <v>562</v>
      </c>
      <c r="G7" s="10" t="s">
        <v>1188</v>
      </c>
      <c r="H7" s="24" t="s">
        <v>1267</v>
      </c>
      <c r="I7" s="28" t="s">
        <v>1272</v>
      </c>
      <c r="J7" s="25" t="s">
        <v>1268</v>
      </c>
      <c r="K7" s="25" t="s">
        <v>1268</v>
      </c>
      <c r="L7" s="25" t="s">
        <v>1268</v>
      </c>
      <c r="M7" s="25" t="s">
        <v>1268</v>
      </c>
      <c r="N7" s="25" t="s">
        <v>1268</v>
      </c>
      <c r="O7" s="25" t="s">
        <v>1268</v>
      </c>
      <c r="P7" s="25" t="s">
        <v>1268</v>
      </c>
      <c r="Q7" s="25" t="s">
        <v>1268</v>
      </c>
      <c r="R7" s="10">
        <v>12763</v>
      </c>
      <c r="S7" s="10">
        <v>45</v>
      </c>
      <c r="T7" s="14" t="e">
        <f>VLOOKUP(F7,#REF!,6,0)</f>
        <v>#REF!</v>
      </c>
      <c r="U7" s="14">
        <v>0</v>
      </c>
      <c r="V7" s="14">
        <v>0</v>
      </c>
      <c r="W7" s="14">
        <f t="shared" ref="W7:W8" si="0">V7/2</f>
        <v>0</v>
      </c>
      <c r="X7" s="14">
        <v>45</v>
      </c>
    </row>
    <row r="8" spans="1:27" s="14" customFormat="1" ht="32.25" customHeight="1" x14ac:dyDescent="0.4">
      <c r="A8" s="10">
        <v>2</v>
      </c>
      <c r="B8" s="11" t="s">
        <v>1010</v>
      </c>
      <c r="C8" s="11" t="s">
        <v>1010</v>
      </c>
      <c r="D8" s="292"/>
      <c r="E8" s="25" t="s">
        <v>1269</v>
      </c>
      <c r="F8" s="11" t="s">
        <v>563</v>
      </c>
      <c r="G8" s="10" t="s">
        <v>1227</v>
      </c>
      <c r="H8" s="24" t="s">
        <v>1267</v>
      </c>
      <c r="I8" s="28" t="s">
        <v>1272</v>
      </c>
      <c r="J8" s="25" t="s">
        <v>1268</v>
      </c>
      <c r="K8" s="25" t="s">
        <v>1268</v>
      </c>
      <c r="L8" s="25" t="s">
        <v>1268</v>
      </c>
      <c r="M8" s="25" t="s">
        <v>1268</v>
      </c>
      <c r="N8" s="25" t="s">
        <v>1268</v>
      </c>
      <c r="O8" s="25" t="s">
        <v>1268</v>
      </c>
      <c r="P8" s="25" t="s">
        <v>1268</v>
      </c>
      <c r="Q8" s="25" t="s">
        <v>1268</v>
      </c>
      <c r="R8" s="10">
        <v>103798</v>
      </c>
      <c r="S8" s="10">
        <v>337</v>
      </c>
      <c r="T8" s="14" t="e">
        <f>VLOOKUP(F8,#REF!,6,0)</f>
        <v>#REF!</v>
      </c>
      <c r="W8" s="14">
        <f t="shared" si="0"/>
        <v>0</v>
      </c>
      <c r="X8" s="14">
        <v>337</v>
      </c>
    </row>
    <row r="9" spans="1:27" s="14" customFormat="1" ht="32.25" customHeight="1" x14ac:dyDescent="0.4">
      <c r="A9" s="10">
        <v>3</v>
      </c>
      <c r="B9" s="11" t="s">
        <v>1010</v>
      </c>
      <c r="C9" s="11" t="s">
        <v>1010</v>
      </c>
      <c r="D9" s="292"/>
      <c r="E9" s="25" t="s">
        <v>1269</v>
      </c>
      <c r="F9" s="11" t="s">
        <v>564</v>
      </c>
      <c r="G9" s="10">
        <v>1.53</v>
      </c>
      <c r="H9" s="24" t="s">
        <v>1267</v>
      </c>
      <c r="I9" s="28" t="s">
        <v>1272</v>
      </c>
      <c r="J9" s="25" t="s">
        <v>1268</v>
      </c>
      <c r="K9" s="25" t="s">
        <v>1268</v>
      </c>
      <c r="L9" s="25" t="s">
        <v>1268</v>
      </c>
      <c r="M9" s="10">
        <v>4.67</v>
      </c>
      <c r="N9" s="25" t="s">
        <v>1268</v>
      </c>
      <c r="O9" s="25" t="s">
        <v>1268</v>
      </c>
      <c r="P9" s="25" t="s">
        <v>1268</v>
      </c>
      <c r="Q9" s="25" t="s">
        <v>1268</v>
      </c>
      <c r="R9" s="10">
        <v>-72905</v>
      </c>
      <c r="S9" s="10">
        <v>1265</v>
      </c>
      <c r="T9" s="14" t="e">
        <f>VLOOKUP(F9,#REF!,6,0)</f>
        <v>#REF!</v>
      </c>
      <c r="U9" s="14" t="e">
        <f>VLOOKUP(F9,#REF!,7,0)</f>
        <v>#REF!</v>
      </c>
      <c r="V9" s="14" t="e">
        <f>VLOOKUP(F9,#REF!,8,0)</f>
        <v>#REF!</v>
      </c>
      <c r="W9" s="14" t="e">
        <f>V9/2</f>
        <v>#REF!</v>
      </c>
      <c r="X9" s="14">
        <v>680</v>
      </c>
      <c r="Z9" s="14">
        <f>M9-G9</f>
        <v>3.1399999999999997</v>
      </c>
    </row>
    <row r="10" spans="1:27" s="14" customFormat="1" ht="32.25" customHeight="1" x14ac:dyDescent="0.4">
      <c r="A10" s="10">
        <v>4</v>
      </c>
      <c r="B10" s="11" t="s">
        <v>1010</v>
      </c>
      <c r="C10" s="11" t="s">
        <v>1010</v>
      </c>
      <c r="D10" s="292"/>
      <c r="E10" s="25" t="s">
        <v>1269</v>
      </c>
      <c r="F10" s="11" t="s">
        <v>565</v>
      </c>
      <c r="G10" s="10" t="s">
        <v>1226</v>
      </c>
      <c r="H10" s="24" t="s">
        <v>1267</v>
      </c>
      <c r="I10" s="28" t="s">
        <v>1272</v>
      </c>
      <c r="J10" s="25" t="s">
        <v>1268</v>
      </c>
      <c r="K10" s="25" t="s">
        <v>1268</v>
      </c>
      <c r="L10" s="25" t="s">
        <v>1268</v>
      </c>
      <c r="M10" s="25" t="s">
        <v>1268</v>
      </c>
      <c r="N10" s="25" t="s">
        <v>1268</v>
      </c>
      <c r="O10" s="25" t="s">
        <v>1268</v>
      </c>
      <c r="P10" s="25" t="s">
        <v>1268</v>
      </c>
      <c r="Q10" s="25" t="s">
        <v>1268</v>
      </c>
      <c r="R10" s="10">
        <v>10152</v>
      </c>
      <c r="S10" s="10">
        <v>0</v>
      </c>
      <c r="T10" s="14" t="e">
        <f>VLOOKUP(F10,#REF!,6,0)</f>
        <v>#REF!</v>
      </c>
      <c r="W10" s="14">
        <f t="shared" ref="W10:W73" si="1">V10/2</f>
        <v>0</v>
      </c>
      <c r="X10" s="14">
        <v>0</v>
      </c>
    </row>
    <row r="11" spans="1:27" s="14" customFormat="1" ht="32.25" customHeight="1" x14ac:dyDescent="0.4">
      <c r="A11" s="10">
        <v>5</v>
      </c>
      <c r="B11" s="11" t="s">
        <v>1010</v>
      </c>
      <c r="C11" s="11" t="s">
        <v>1010</v>
      </c>
      <c r="D11" s="292"/>
      <c r="E11" s="25" t="s">
        <v>1269</v>
      </c>
      <c r="F11" s="11" t="s">
        <v>566</v>
      </c>
      <c r="G11" s="10" t="s">
        <v>1228</v>
      </c>
      <c r="H11" s="24" t="s">
        <v>1267</v>
      </c>
      <c r="I11" s="28" t="s">
        <v>1272</v>
      </c>
      <c r="J11" s="25" t="s">
        <v>1268</v>
      </c>
      <c r="K11" s="25" t="s">
        <v>1268</v>
      </c>
      <c r="L11" s="25" t="s">
        <v>1268</v>
      </c>
      <c r="M11" s="25" t="s">
        <v>1268</v>
      </c>
      <c r="N11" s="25" t="s">
        <v>1268</v>
      </c>
      <c r="O11" s="25" t="s">
        <v>1268</v>
      </c>
      <c r="P11" s="25" t="s">
        <v>1268</v>
      </c>
      <c r="Q11" s="25" t="s">
        <v>1268</v>
      </c>
      <c r="R11" s="10">
        <v>48844</v>
      </c>
      <c r="S11" s="10">
        <v>359</v>
      </c>
      <c r="T11" s="14" t="e">
        <f>VLOOKUP(F11,#REF!,6,0)</f>
        <v>#REF!</v>
      </c>
      <c r="W11" s="14">
        <f t="shared" si="1"/>
        <v>0</v>
      </c>
      <c r="X11" s="14">
        <v>359</v>
      </c>
    </row>
    <row r="12" spans="1:27" s="14" customFormat="1" ht="32.25" customHeight="1" x14ac:dyDescent="0.4">
      <c r="A12" s="10">
        <v>6</v>
      </c>
      <c r="B12" s="11" t="s">
        <v>1010</v>
      </c>
      <c r="C12" s="11" t="s">
        <v>1041</v>
      </c>
      <c r="D12" s="291">
        <v>77</v>
      </c>
      <c r="E12" s="25" t="s">
        <v>1269</v>
      </c>
      <c r="F12" s="11" t="s">
        <v>567</v>
      </c>
      <c r="G12" s="10" t="s">
        <v>1191</v>
      </c>
      <c r="H12" s="24" t="s">
        <v>1267</v>
      </c>
      <c r="I12" s="28" t="s">
        <v>1272</v>
      </c>
      <c r="J12" s="25" t="s">
        <v>1268</v>
      </c>
      <c r="K12" s="25" t="s">
        <v>1268</v>
      </c>
      <c r="L12" s="25" t="s">
        <v>1268</v>
      </c>
      <c r="M12" s="25" t="s">
        <v>1268</v>
      </c>
      <c r="N12" s="25" t="s">
        <v>1268</v>
      </c>
      <c r="O12" s="25" t="s">
        <v>1268</v>
      </c>
      <c r="P12" s="25" t="s">
        <v>1268</v>
      </c>
      <c r="Q12" s="25" t="s">
        <v>1268</v>
      </c>
      <c r="R12" s="10">
        <v>33545</v>
      </c>
      <c r="S12" s="10">
        <v>222</v>
      </c>
      <c r="T12" s="14" t="e">
        <f>VLOOKUP(F12,#REF!,6,0)</f>
        <v>#REF!</v>
      </c>
      <c r="W12" s="14">
        <f t="shared" si="1"/>
        <v>0</v>
      </c>
      <c r="X12" s="14">
        <v>222</v>
      </c>
    </row>
    <row r="13" spans="1:27" s="14" customFormat="1" ht="32.25" customHeight="1" x14ac:dyDescent="0.4">
      <c r="A13" s="10">
        <v>7</v>
      </c>
      <c r="B13" s="11" t="s">
        <v>1010</v>
      </c>
      <c r="C13" s="11" t="s">
        <v>1041</v>
      </c>
      <c r="D13" s="293"/>
      <c r="E13" s="25" t="s">
        <v>1269</v>
      </c>
      <c r="F13" s="11" t="s">
        <v>568</v>
      </c>
      <c r="G13" s="10" t="s">
        <v>1229</v>
      </c>
      <c r="H13" s="24" t="s">
        <v>1267</v>
      </c>
      <c r="I13" s="28" t="s">
        <v>1272</v>
      </c>
      <c r="J13" s="25" t="s">
        <v>1268</v>
      </c>
      <c r="K13" s="25" t="s">
        <v>1268</v>
      </c>
      <c r="L13" s="25" t="s">
        <v>1268</v>
      </c>
      <c r="M13" s="25" t="s">
        <v>1268</v>
      </c>
      <c r="N13" s="25" t="s">
        <v>1268</v>
      </c>
      <c r="O13" s="25" t="s">
        <v>1268</v>
      </c>
      <c r="P13" s="25" t="s">
        <v>1268</v>
      </c>
      <c r="Q13" s="25" t="s">
        <v>1268</v>
      </c>
      <c r="R13" s="10">
        <v>253959</v>
      </c>
      <c r="S13" s="10">
        <v>989</v>
      </c>
      <c r="T13" s="14" t="e">
        <f>VLOOKUP(F13,#REF!,6,0)</f>
        <v>#REF!</v>
      </c>
      <c r="W13" s="14">
        <f t="shared" si="1"/>
        <v>0</v>
      </c>
      <c r="X13" s="14">
        <v>989</v>
      </c>
    </row>
    <row r="14" spans="1:27" s="13" customFormat="1" ht="32.25" customHeight="1" x14ac:dyDescent="0.4">
      <c r="A14" s="10">
        <v>8</v>
      </c>
      <c r="B14" s="11" t="s">
        <v>1011</v>
      </c>
      <c r="C14" s="11" t="s">
        <v>1042</v>
      </c>
      <c r="D14" s="20">
        <v>16</v>
      </c>
      <c r="E14" s="25" t="s">
        <v>1269</v>
      </c>
      <c r="F14" s="11" t="s">
        <v>569</v>
      </c>
      <c r="G14" s="10" t="s">
        <v>1168</v>
      </c>
      <c r="H14" s="24" t="s">
        <v>1267</v>
      </c>
      <c r="I14" s="28" t="s">
        <v>1272</v>
      </c>
      <c r="J14" s="25" t="s">
        <v>1268</v>
      </c>
      <c r="K14" s="25" t="s">
        <v>1268</v>
      </c>
      <c r="L14" s="25" t="s">
        <v>1268</v>
      </c>
      <c r="M14" s="25" t="s">
        <v>1268</v>
      </c>
      <c r="N14" s="25" t="s">
        <v>1268</v>
      </c>
      <c r="O14" s="25" t="s">
        <v>1268</v>
      </c>
      <c r="P14" s="25" t="s">
        <v>1268</v>
      </c>
      <c r="Q14" s="25" t="s">
        <v>1268</v>
      </c>
      <c r="R14" s="10">
        <v>43171</v>
      </c>
      <c r="S14" s="10">
        <v>183</v>
      </c>
      <c r="T14" s="14" t="e">
        <f>VLOOKUP(F14,#REF!,6,0)</f>
        <v>#REF!</v>
      </c>
      <c r="U14" s="14"/>
      <c r="V14" s="14"/>
      <c r="W14" s="14">
        <f t="shared" si="1"/>
        <v>0</v>
      </c>
      <c r="X14" s="14">
        <v>183</v>
      </c>
    </row>
    <row r="15" spans="1:27" s="13" customFormat="1" ht="32.25" customHeight="1" x14ac:dyDescent="0.4">
      <c r="A15" s="10">
        <v>9</v>
      </c>
      <c r="B15" s="11" t="s">
        <v>1011</v>
      </c>
      <c r="C15" s="11" t="s">
        <v>1011</v>
      </c>
      <c r="D15" s="291">
        <f>14+30+68+32</f>
        <v>144</v>
      </c>
      <c r="E15" s="25" t="s">
        <v>1269</v>
      </c>
      <c r="F15" s="11" t="s">
        <v>570</v>
      </c>
      <c r="G15" s="10" t="s">
        <v>1176</v>
      </c>
      <c r="H15" s="24" t="s">
        <v>1267</v>
      </c>
      <c r="I15" s="28" t="s">
        <v>1272</v>
      </c>
      <c r="J15" s="25" t="s">
        <v>1268</v>
      </c>
      <c r="K15" s="25" t="s">
        <v>1268</v>
      </c>
      <c r="L15" s="25" t="s">
        <v>1268</v>
      </c>
      <c r="M15" s="25" t="s">
        <v>1268</v>
      </c>
      <c r="N15" s="25" t="s">
        <v>1268</v>
      </c>
      <c r="O15" s="25" t="s">
        <v>1268</v>
      </c>
      <c r="P15" s="25" t="s">
        <v>1268</v>
      </c>
      <c r="Q15" s="25" t="s">
        <v>1268</v>
      </c>
      <c r="R15" s="10">
        <v>22683</v>
      </c>
      <c r="S15" s="10">
        <v>179</v>
      </c>
      <c r="T15" s="14" t="e">
        <f>VLOOKUP(F15,#REF!,6,0)</f>
        <v>#REF!</v>
      </c>
      <c r="U15" s="14"/>
      <c r="V15" s="14"/>
      <c r="W15" s="14">
        <f t="shared" si="1"/>
        <v>0</v>
      </c>
      <c r="X15" s="14">
        <v>179</v>
      </c>
    </row>
    <row r="16" spans="1:27" s="13" customFormat="1" ht="32.25" customHeight="1" x14ac:dyDescent="0.4">
      <c r="A16" s="10">
        <v>10</v>
      </c>
      <c r="B16" s="11" t="s">
        <v>1011</v>
      </c>
      <c r="C16" s="11" t="s">
        <v>1011</v>
      </c>
      <c r="D16" s="292"/>
      <c r="E16" s="25" t="s">
        <v>1269</v>
      </c>
      <c r="F16" s="11" t="s">
        <v>571</v>
      </c>
      <c r="G16" s="10" t="s">
        <v>1203</v>
      </c>
      <c r="H16" s="24" t="s">
        <v>1267</v>
      </c>
      <c r="I16" s="28" t="s">
        <v>1272</v>
      </c>
      <c r="J16" s="25" t="s">
        <v>1268</v>
      </c>
      <c r="K16" s="25" t="s">
        <v>1268</v>
      </c>
      <c r="L16" s="25" t="s">
        <v>1268</v>
      </c>
      <c r="M16" s="25" t="s">
        <v>1268</v>
      </c>
      <c r="N16" s="25" t="s">
        <v>1268</v>
      </c>
      <c r="O16" s="25" t="s">
        <v>1268</v>
      </c>
      <c r="P16" s="25" t="s">
        <v>1268</v>
      </c>
      <c r="Q16" s="25" t="s">
        <v>1268</v>
      </c>
      <c r="R16" s="10">
        <v>33927</v>
      </c>
      <c r="S16" s="10">
        <v>189</v>
      </c>
      <c r="T16" s="14" t="e">
        <f>VLOOKUP(F16,#REF!,6,0)</f>
        <v>#REF!</v>
      </c>
      <c r="U16" s="14"/>
      <c r="V16" s="14"/>
      <c r="W16" s="14">
        <f t="shared" si="1"/>
        <v>0</v>
      </c>
      <c r="X16" s="14">
        <v>189</v>
      </c>
    </row>
    <row r="17" spans="1:24" s="13" customFormat="1" ht="32.25" customHeight="1" x14ac:dyDescent="0.4">
      <c r="A17" s="10">
        <v>11</v>
      </c>
      <c r="B17" s="11" t="s">
        <v>1011</v>
      </c>
      <c r="C17" s="11" t="s">
        <v>1011</v>
      </c>
      <c r="D17" s="292"/>
      <c r="E17" s="25" t="s">
        <v>1269</v>
      </c>
      <c r="F17" s="11" t="s">
        <v>572</v>
      </c>
      <c r="G17" s="10">
        <v>1.33</v>
      </c>
      <c r="H17" s="24" t="s">
        <v>1267</v>
      </c>
      <c r="I17" s="28" t="s">
        <v>1272</v>
      </c>
      <c r="J17" s="25" t="s">
        <v>1268</v>
      </c>
      <c r="K17" s="25" t="s">
        <v>1268</v>
      </c>
      <c r="L17" s="25" t="s">
        <v>1268</v>
      </c>
      <c r="M17" s="10">
        <v>1.48</v>
      </c>
      <c r="N17" s="25" t="s">
        <v>1268</v>
      </c>
      <c r="O17" s="25" t="s">
        <v>1268</v>
      </c>
      <c r="P17" s="25" t="s">
        <v>1268</v>
      </c>
      <c r="Q17" s="25" t="s">
        <v>1268</v>
      </c>
      <c r="R17" s="10">
        <v>98206</v>
      </c>
      <c r="S17" s="10">
        <v>581</v>
      </c>
      <c r="T17" s="14" t="e">
        <f>VLOOKUP(F17,#REF!,6,0)</f>
        <v>#REF!</v>
      </c>
      <c r="U17" s="14" t="e">
        <f>VLOOKUP(F17,#REF!,7,0)</f>
        <v>#REF!</v>
      </c>
      <c r="V17" s="14" t="e">
        <f>VLOOKUP(F17,#REF!,8,0)</f>
        <v>#REF!</v>
      </c>
      <c r="W17" s="14" t="e">
        <f t="shared" si="1"/>
        <v>#REF!</v>
      </c>
      <c r="X17" s="14">
        <v>536</v>
      </c>
    </row>
    <row r="18" spans="1:24" s="13" customFormat="1" ht="32.25" customHeight="1" x14ac:dyDescent="0.4">
      <c r="A18" s="10">
        <v>12</v>
      </c>
      <c r="B18" s="11" t="s">
        <v>1011</v>
      </c>
      <c r="C18" s="11" t="s">
        <v>1011</v>
      </c>
      <c r="D18" s="293"/>
      <c r="E18" s="25" t="s">
        <v>1269</v>
      </c>
      <c r="F18" s="11" t="s">
        <v>573</v>
      </c>
      <c r="G18" s="10" t="s">
        <v>1168</v>
      </c>
      <c r="H18" s="24" t="s">
        <v>1267</v>
      </c>
      <c r="I18" s="28" t="s">
        <v>1272</v>
      </c>
      <c r="J18" s="25" t="s">
        <v>1268</v>
      </c>
      <c r="K18" s="25" t="s">
        <v>1268</v>
      </c>
      <c r="L18" s="25" t="s">
        <v>1268</v>
      </c>
      <c r="M18" s="25" t="s">
        <v>1268</v>
      </c>
      <c r="N18" s="25" t="s">
        <v>1268</v>
      </c>
      <c r="O18" s="25" t="s">
        <v>1268</v>
      </c>
      <c r="P18" s="25" t="s">
        <v>1268</v>
      </c>
      <c r="Q18" s="25" t="s">
        <v>1268</v>
      </c>
      <c r="R18" s="10">
        <v>45335</v>
      </c>
      <c r="S18" s="10">
        <v>188</v>
      </c>
      <c r="T18" s="14" t="e">
        <f>VLOOKUP(F18,#REF!,6,0)</f>
        <v>#REF!</v>
      </c>
      <c r="U18" s="14"/>
      <c r="V18" s="14"/>
      <c r="W18" s="14">
        <f t="shared" si="1"/>
        <v>0</v>
      </c>
      <c r="X18" s="14">
        <v>188</v>
      </c>
    </row>
    <row r="19" spans="1:24" s="13" customFormat="1" ht="32.25" customHeight="1" x14ac:dyDescent="0.4">
      <c r="A19" s="10">
        <v>13</v>
      </c>
      <c r="B19" s="11" t="s">
        <v>1011</v>
      </c>
      <c r="C19" s="11" t="s">
        <v>1043</v>
      </c>
      <c r="D19" s="291">
        <f>48+23+18+1</f>
        <v>90</v>
      </c>
      <c r="E19" s="25" t="s">
        <v>1269</v>
      </c>
      <c r="F19" s="11" t="s">
        <v>574</v>
      </c>
      <c r="G19" s="10" t="s">
        <v>1230</v>
      </c>
      <c r="H19" s="24" t="s">
        <v>1267</v>
      </c>
      <c r="I19" s="28" t="s">
        <v>1272</v>
      </c>
      <c r="J19" s="25" t="s">
        <v>1268</v>
      </c>
      <c r="K19" s="25" t="s">
        <v>1268</v>
      </c>
      <c r="L19" s="25" t="s">
        <v>1268</v>
      </c>
      <c r="M19" s="25" t="s">
        <v>1268</v>
      </c>
      <c r="N19" s="25" t="s">
        <v>1268</v>
      </c>
      <c r="O19" s="25" t="s">
        <v>1268</v>
      </c>
      <c r="P19" s="25" t="s">
        <v>1268</v>
      </c>
      <c r="Q19" s="25" t="s">
        <v>1268</v>
      </c>
      <c r="R19" s="10">
        <v>69609</v>
      </c>
      <c r="S19" s="10">
        <v>343</v>
      </c>
      <c r="T19" s="14" t="e">
        <f>VLOOKUP(F19,#REF!,6,0)</f>
        <v>#REF!</v>
      </c>
      <c r="U19" s="14"/>
      <c r="V19" s="14"/>
      <c r="W19" s="14">
        <f t="shared" si="1"/>
        <v>0</v>
      </c>
      <c r="X19" s="14">
        <v>343</v>
      </c>
    </row>
    <row r="20" spans="1:24" s="13" customFormat="1" ht="32.25" customHeight="1" x14ac:dyDescent="0.4">
      <c r="A20" s="10">
        <v>14</v>
      </c>
      <c r="B20" s="11" t="s">
        <v>1011</v>
      </c>
      <c r="C20" s="11" t="s">
        <v>1043</v>
      </c>
      <c r="D20" s="292"/>
      <c r="E20" s="25" t="s">
        <v>1269</v>
      </c>
      <c r="F20" s="11" t="s">
        <v>575</v>
      </c>
      <c r="G20" s="10" t="s">
        <v>1186</v>
      </c>
      <c r="H20" s="24" t="s">
        <v>1267</v>
      </c>
      <c r="I20" s="28" t="s">
        <v>1272</v>
      </c>
      <c r="J20" s="25" t="s">
        <v>1268</v>
      </c>
      <c r="K20" s="25" t="s">
        <v>1268</v>
      </c>
      <c r="L20" s="25" t="s">
        <v>1268</v>
      </c>
      <c r="M20" s="25" t="s">
        <v>1268</v>
      </c>
      <c r="N20" s="25" t="s">
        <v>1268</v>
      </c>
      <c r="O20" s="25" t="s">
        <v>1268</v>
      </c>
      <c r="P20" s="25" t="s">
        <v>1268</v>
      </c>
      <c r="Q20" s="25" t="s">
        <v>1268</v>
      </c>
      <c r="R20" s="10">
        <v>34806</v>
      </c>
      <c r="S20" s="10">
        <v>143</v>
      </c>
      <c r="T20" s="14" t="e">
        <f>VLOOKUP(F20,#REF!,6,0)</f>
        <v>#REF!</v>
      </c>
      <c r="U20" s="14"/>
      <c r="V20" s="14"/>
      <c r="W20" s="14">
        <f t="shared" si="1"/>
        <v>0</v>
      </c>
      <c r="X20" s="14">
        <v>143</v>
      </c>
    </row>
    <row r="21" spans="1:24" s="13" customFormat="1" ht="32.25" customHeight="1" x14ac:dyDescent="0.4">
      <c r="A21" s="10">
        <v>15</v>
      </c>
      <c r="B21" s="11" t="s">
        <v>1011</v>
      </c>
      <c r="C21" s="11" t="s">
        <v>1043</v>
      </c>
      <c r="D21" s="292"/>
      <c r="E21" s="25" t="s">
        <v>1269</v>
      </c>
      <c r="F21" s="11" t="s">
        <v>576</v>
      </c>
      <c r="G21" s="10" t="s">
        <v>1188</v>
      </c>
      <c r="H21" s="24" t="s">
        <v>1267</v>
      </c>
      <c r="I21" s="28" t="s">
        <v>1272</v>
      </c>
      <c r="J21" s="25" t="s">
        <v>1268</v>
      </c>
      <c r="K21" s="25" t="s">
        <v>1268</v>
      </c>
      <c r="L21" s="25" t="s">
        <v>1268</v>
      </c>
      <c r="M21" s="25" t="s">
        <v>1268</v>
      </c>
      <c r="N21" s="25" t="s">
        <v>1268</v>
      </c>
      <c r="O21" s="25" t="s">
        <v>1268</v>
      </c>
      <c r="P21" s="25" t="s">
        <v>1268</v>
      </c>
      <c r="Q21" s="25" t="s">
        <v>1268</v>
      </c>
      <c r="R21" s="10">
        <v>31878</v>
      </c>
      <c r="S21" s="10">
        <v>144</v>
      </c>
      <c r="T21" s="14" t="e">
        <f>VLOOKUP(F21,#REF!,6,0)</f>
        <v>#REF!</v>
      </c>
      <c r="U21" s="14"/>
      <c r="V21" s="14"/>
      <c r="W21" s="14">
        <f t="shared" si="1"/>
        <v>0</v>
      </c>
      <c r="X21" s="14">
        <v>144</v>
      </c>
    </row>
    <row r="22" spans="1:24" s="13" customFormat="1" ht="32.25" customHeight="1" x14ac:dyDescent="0.4">
      <c r="A22" s="10">
        <v>16</v>
      </c>
      <c r="B22" s="11" t="s">
        <v>1011</v>
      </c>
      <c r="C22" s="11" t="s">
        <v>1043</v>
      </c>
      <c r="D22" s="293"/>
      <c r="E22" s="25" t="s">
        <v>1269</v>
      </c>
      <c r="F22" s="11" t="s">
        <v>577</v>
      </c>
      <c r="G22" s="10" t="s">
        <v>1179</v>
      </c>
      <c r="H22" s="24" t="s">
        <v>1267</v>
      </c>
      <c r="I22" s="28" t="s">
        <v>1272</v>
      </c>
      <c r="J22" s="25" t="s">
        <v>1268</v>
      </c>
      <c r="K22" s="25" t="s">
        <v>1268</v>
      </c>
      <c r="L22" s="25" t="s">
        <v>1268</v>
      </c>
      <c r="M22" s="25" t="s">
        <v>1268</v>
      </c>
      <c r="N22" s="25" t="s">
        <v>1268</v>
      </c>
      <c r="O22" s="25" t="s">
        <v>1268</v>
      </c>
      <c r="P22" s="25" t="s">
        <v>1268</v>
      </c>
      <c r="Q22" s="25" t="s">
        <v>1268</v>
      </c>
      <c r="R22" s="10">
        <v>12510</v>
      </c>
      <c r="S22" s="10">
        <v>107</v>
      </c>
      <c r="T22" s="14" t="e">
        <f>VLOOKUP(F22,#REF!,6,0)</f>
        <v>#REF!</v>
      </c>
      <c r="U22" s="14"/>
      <c r="V22" s="14"/>
      <c r="W22" s="14">
        <f t="shared" si="1"/>
        <v>0</v>
      </c>
      <c r="X22" s="14">
        <v>107</v>
      </c>
    </row>
    <row r="23" spans="1:24" s="13" customFormat="1" ht="32.25" customHeight="1" x14ac:dyDescent="0.4">
      <c r="A23" s="10">
        <v>17</v>
      </c>
      <c r="B23" s="11" t="s">
        <v>1012</v>
      </c>
      <c r="C23" s="11" t="s">
        <v>1012</v>
      </c>
      <c r="D23" s="20">
        <v>22</v>
      </c>
      <c r="E23" s="25" t="s">
        <v>1269</v>
      </c>
      <c r="F23" s="11" t="s">
        <v>578</v>
      </c>
      <c r="G23" s="10" t="s">
        <v>1249</v>
      </c>
      <c r="H23" s="24" t="s">
        <v>1267</v>
      </c>
      <c r="I23" s="28" t="s">
        <v>1272</v>
      </c>
      <c r="J23" s="25" t="s">
        <v>1268</v>
      </c>
      <c r="K23" s="25" t="s">
        <v>1268</v>
      </c>
      <c r="L23" s="25" t="s">
        <v>1268</v>
      </c>
      <c r="M23" s="25" t="s">
        <v>1268</v>
      </c>
      <c r="N23" s="25" t="s">
        <v>1268</v>
      </c>
      <c r="O23" s="25" t="s">
        <v>1268</v>
      </c>
      <c r="P23" s="25" t="s">
        <v>1268</v>
      </c>
      <c r="Q23" s="25" t="s">
        <v>1268</v>
      </c>
      <c r="R23" s="10">
        <v>68352</v>
      </c>
      <c r="S23" s="10">
        <v>159</v>
      </c>
      <c r="T23" s="14" t="e">
        <f>VLOOKUP(F23,#REF!,6,0)</f>
        <v>#REF!</v>
      </c>
      <c r="U23" s="14"/>
      <c r="V23" s="14"/>
      <c r="W23" s="14">
        <f t="shared" si="1"/>
        <v>0</v>
      </c>
      <c r="X23" s="14">
        <v>159</v>
      </c>
    </row>
    <row r="24" spans="1:24" s="13" customFormat="1" ht="32.25" customHeight="1" x14ac:dyDescent="0.4">
      <c r="A24" s="10">
        <v>18</v>
      </c>
      <c r="B24" s="11" t="s">
        <v>1012</v>
      </c>
      <c r="C24" s="11" t="s">
        <v>1012</v>
      </c>
      <c r="D24" s="20">
        <v>13</v>
      </c>
      <c r="E24" s="25" t="s">
        <v>1269</v>
      </c>
      <c r="F24" s="11" t="s">
        <v>579</v>
      </c>
      <c r="G24" s="10" t="s">
        <v>1175</v>
      </c>
      <c r="H24" s="24" t="s">
        <v>1267</v>
      </c>
      <c r="I24" s="28" t="s">
        <v>1272</v>
      </c>
      <c r="J24" s="25" t="s">
        <v>1268</v>
      </c>
      <c r="K24" s="25" t="s">
        <v>1268</v>
      </c>
      <c r="L24" s="25" t="s">
        <v>1268</v>
      </c>
      <c r="M24" s="25" t="s">
        <v>1268</v>
      </c>
      <c r="N24" s="25" t="s">
        <v>1268</v>
      </c>
      <c r="O24" s="25" t="s">
        <v>1268</v>
      </c>
      <c r="P24" s="25" t="s">
        <v>1268</v>
      </c>
      <c r="Q24" s="25" t="s">
        <v>1268</v>
      </c>
      <c r="R24" s="10">
        <v>20056</v>
      </c>
      <c r="S24" s="10">
        <v>94</v>
      </c>
      <c r="T24" s="14" t="e">
        <f>VLOOKUP(F24,#REF!,6,0)</f>
        <v>#REF!</v>
      </c>
      <c r="U24" s="14"/>
      <c r="V24" s="14"/>
      <c r="W24" s="14">
        <f t="shared" si="1"/>
        <v>0</v>
      </c>
      <c r="X24" s="14">
        <v>94</v>
      </c>
    </row>
    <row r="25" spans="1:24" s="13" customFormat="1" ht="32.25" customHeight="1" x14ac:dyDescent="0.4">
      <c r="A25" s="10">
        <v>19</v>
      </c>
      <c r="B25" s="11" t="s">
        <v>1012</v>
      </c>
      <c r="C25" s="11" t="s">
        <v>1012</v>
      </c>
      <c r="D25" s="20">
        <v>16</v>
      </c>
      <c r="E25" s="25" t="s">
        <v>1269</v>
      </c>
      <c r="F25" s="11" t="s">
        <v>580</v>
      </c>
      <c r="G25" s="10" t="s">
        <v>1231</v>
      </c>
      <c r="H25" s="24" t="s">
        <v>1267</v>
      </c>
      <c r="I25" s="28" t="s">
        <v>1272</v>
      </c>
      <c r="J25" s="25" t="s">
        <v>1268</v>
      </c>
      <c r="K25" s="25" t="s">
        <v>1268</v>
      </c>
      <c r="L25" s="25" t="s">
        <v>1268</v>
      </c>
      <c r="M25" s="25" t="s">
        <v>1268</v>
      </c>
      <c r="N25" s="25" t="s">
        <v>1268</v>
      </c>
      <c r="O25" s="25" t="s">
        <v>1268</v>
      </c>
      <c r="P25" s="25" t="s">
        <v>1268</v>
      </c>
      <c r="Q25" s="25" t="s">
        <v>1268</v>
      </c>
      <c r="R25" s="10">
        <v>36623</v>
      </c>
      <c r="S25" s="10">
        <v>124</v>
      </c>
      <c r="T25" s="14" t="e">
        <f>VLOOKUP(F25,#REF!,6,0)</f>
        <v>#REF!</v>
      </c>
      <c r="U25" s="14"/>
      <c r="V25" s="14"/>
      <c r="W25" s="14">
        <f t="shared" si="1"/>
        <v>0</v>
      </c>
      <c r="X25" s="14">
        <v>124</v>
      </c>
    </row>
    <row r="26" spans="1:24" s="13" customFormat="1" ht="32.25" customHeight="1" x14ac:dyDescent="0.4">
      <c r="A26" s="10">
        <v>20</v>
      </c>
      <c r="B26" s="11" t="s">
        <v>1012</v>
      </c>
      <c r="C26" s="11" t="s">
        <v>1012</v>
      </c>
      <c r="D26" s="20">
        <v>28</v>
      </c>
      <c r="E26" s="25" t="s">
        <v>1269</v>
      </c>
      <c r="F26" s="11" t="s">
        <v>581</v>
      </c>
      <c r="G26" s="10" t="s">
        <v>1226</v>
      </c>
      <c r="H26" s="24" t="s">
        <v>1267</v>
      </c>
      <c r="I26" s="28" t="s">
        <v>1272</v>
      </c>
      <c r="J26" s="25" t="s">
        <v>1268</v>
      </c>
      <c r="K26" s="25" t="s">
        <v>1268</v>
      </c>
      <c r="L26" s="25" t="s">
        <v>1268</v>
      </c>
      <c r="M26" s="25" t="s">
        <v>1268</v>
      </c>
      <c r="N26" s="25" t="s">
        <v>1268</v>
      </c>
      <c r="O26" s="25" t="s">
        <v>1268</v>
      </c>
      <c r="P26" s="25" t="s">
        <v>1268</v>
      </c>
      <c r="Q26" s="25" t="s">
        <v>1268</v>
      </c>
      <c r="R26" s="10">
        <v>42033</v>
      </c>
      <c r="S26" s="10">
        <v>196</v>
      </c>
      <c r="T26" s="14" t="e">
        <f>VLOOKUP(F26,#REF!,6,0)</f>
        <v>#REF!</v>
      </c>
      <c r="U26" s="14"/>
      <c r="V26" s="14"/>
      <c r="W26" s="14">
        <f t="shared" si="1"/>
        <v>0</v>
      </c>
      <c r="X26" s="14">
        <v>196</v>
      </c>
    </row>
    <row r="27" spans="1:24" s="13" customFormat="1" ht="32.25" customHeight="1" x14ac:dyDescent="0.4">
      <c r="A27" s="10">
        <v>21</v>
      </c>
      <c r="B27" s="11" t="s">
        <v>1012</v>
      </c>
      <c r="C27" s="11" t="s">
        <v>1012</v>
      </c>
      <c r="D27" s="20">
        <v>15</v>
      </c>
      <c r="E27" s="25" t="s">
        <v>1269</v>
      </c>
      <c r="F27" s="11" t="s">
        <v>582</v>
      </c>
      <c r="G27" s="10">
        <v>1</v>
      </c>
      <c r="H27" s="24" t="s">
        <v>1267</v>
      </c>
      <c r="I27" s="28" t="s">
        <v>1272</v>
      </c>
      <c r="J27" s="25" t="s">
        <v>1268</v>
      </c>
      <c r="K27" s="25" t="s">
        <v>1268</v>
      </c>
      <c r="L27" s="25" t="s">
        <v>1268</v>
      </c>
      <c r="M27" s="10">
        <v>2.4</v>
      </c>
      <c r="N27" s="25" t="s">
        <v>1268</v>
      </c>
      <c r="O27" s="25" t="s">
        <v>1268</v>
      </c>
      <c r="P27" s="25" t="s">
        <v>1268</v>
      </c>
      <c r="Q27" s="25" t="s">
        <v>1268</v>
      </c>
      <c r="R27" s="10">
        <v>55764</v>
      </c>
      <c r="S27" s="10">
        <v>1080</v>
      </c>
      <c r="T27" s="14" t="e">
        <f>VLOOKUP(F27,#REF!,6,0)</f>
        <v>#REF!</v>
      </c>
      <c r="U27" s="14" t="e">
        <f>VLOOKUP(F27,#REF!,7,0)</f>
        <v>#REF!</v>
      </c>
      <c r="V27" s="14" t="e">
        <f>VLOOKUP(F27,#REF!,8,0)</f>
        <v>#REF!</v>
      </c>
      <c r="W27" s="14" t="e">
        <f t="shared" si="1"/>
        <v>#REF!</v>
      </c>
      <c r="X27" s="14">
        <v>810</v>
      </c>
    </row>
    <row r="28" spans="1:24" s="13" customFormat="1" ht="32.25" customHeight="1" x14ac:dyDescent="0.4">
      <c r="A28" s="10">
        <v>22</v>
      </c>
      <c r="B28" s="11" t="s">
        <v>1012</v>
      </c>
      <c r="C28" s="11" t="s">
        <v>1012</v>
      </c>
      <c r="D28" s="20">
        <v>24</v>
      </c>
      <c r="E28" s="25" t="s">
        <v>1269</v>
      </c>
      <c r="F28" s="11" t="s">
        <v>583</v>
      </c>
      <c r="G28" s="10">
        <v>1.58</v>
      </c>
      <c r="H28" s="24" t="s">
        <v>1267</v>
      </c>
      <c r="I28" s="28" t="s">
        <v>1272</v>
      </c>
      <c r="J28" s="25" t="s">
        <v>1268</v>
      </c>
      <c r="K28" s="25" t="s">
        <v>1268</v>
      </c>
      <c r="L28" s="25" t="s">
        <v>1268</v>
      </c>
      <c r="M28" s="10">
        <v>2.73</v>
      </c>
      <c r="N28" s="25" t="s">
        <v>1268</v>
      </c>
      <c r="O28" s="25" t="s">
        <v>1268</v>
      </c>
      <c r="P28" s="25" t="s">
        <v>1268</v>
      </c>
      <c r="Q28" s="25" t="s">
        <v>1268</v>
      </c>
      <c r="R28" s="10">
        <v>48525</v>
      </c>
      <c r="S28" s="10">
        <v>867</v>
      </c>
      <c r="T28" s="14" t="e">
        <f>VLOOKUP(F28,#REF!,6,0)</f>
        <v>#REF!</v>
      </c>
      <c r="U28" s="14" t="e">
        <f>VLOOKUP(F28,#REF!,7,0)</f>
        <v>#REF!</v>
      </c>
      <c r="V28" s="14" t="e">
        <f>VLOOKUP(F28,#REF!,8,0)</f>
        <v>#REF!</v>
      </c>
      <c r="W28" s="14" t="e">
        <f t="shared" si="1"/>
        <v>#REF!</v>
      </c>
      <c r="X28" s="14">
        <v>642</v>
      </c>
    </row>
    <row r="29" spans="1:24" s="13" customFormat="1" ht="32.25" customHeight="1" x14ac:dyDescent="0.4">
      <c r="A29" s="10">
        <v>23</v>
      </c>
      <c r="B29" s="11" t="s">
        <v>1012</v>
      </c>
      <c r="C29" s="11" t="s">
        <v>1012</v>
      </c>
      <c r="D29" s="20">
        <v>15</v>
      </c>
      <c r="E29" s="25" t="s">
        <v>1269</v>
      </c>
      <c r="F29" s="11" t="s">
        <v>584</v>
      </c>
      <c r="G29" s="10">
        <v>1</v>
      </c>
      <c r="H29" s="24" t="s">
        <v>1267</v>
      </c>
      <c r="I29" s="28" t="s">
        <v>1272</v>
      </c>
      <c r="J29" s="25" t="s">
        <v>1268</v>
      </c>
      <c r="K29" s="25" t="s">
        <v>1268</v>
      </c>
      <c r="L29" s="25" t="s">
        <v>1268</v>
      </c>
      <c r="M29" s="10">
        <v>1.75</v>
      </c>
      <c r="N29" s="25" t="s">
        <v>1268</v>
      </c>
      <c r="O29" s="25" t="s">
        <v>1268</v>
      </c>
      <c r="P29" s="25" t="s">
        <v>1268</v>
      </c>
      <c r="Q29" s="25" t="s">
        <v>1268</v>
      </c>
      <c r="R29" s="10">
        <v>37581</v>
      </c>
      <c r="S29" s="10">
        <v>343</v>
      </c>
      <c r="T29" s="14" t="e">
        <f>VLOOKUP(F29,#REF!,6,0)</f>
        <v>#REF!</v>
      </c>
      <c r="U29" s="14" t="e">
        <f>VLOOKUP(F29,#REF!,7,0)</f>
        <v>#REF!</v>
      </c>
      <c r="V29" s="14" t="e">
        <f>VLOOKUP(F29,#REF!,8,0)</f>
        <v>#REF!</v>
      </c>
      <c r="W29" s="14" t="e">
        <f t="shared" si="1"/>
        <v>#REF!</v>
      </c>
      <c r="X29" s="14">
        <v>208</v>
      </c>
    </row>
    <row r="30" spans="1:24" s="13" customFormat="1" ht="32.25" customHeight="1" x14ac:dyDescent="0.4">
      <c r="A30" s="10">
        <v>28</v>
      </c>
      <c r="B30" s="11" t="s">
        <v>1012</v>
      </c>
      <c r="C30" s="11" t="s">
        <v>1012</v>
      </c>
      <c r="D30" s="20">
        <v>16</v>
      </c>
      <c r="E30" s="25" t="s">
        <v>1269</v>
      </c>
      <c r="F30" s="11" t="s">
        <v>589</v>
      </c>
      <c r="G30" s="10" t="s">
        <v>1168</v>
      </c>
      <c r="H30" s="24" t="s">
        <v>1267</v>
      </c>
      <c r="I30" s="28" t="s">
        <v>1272</v>
      </c>
      <c r="J30" s="25" t="s">
        <v>1268</v>
      </c>
      <c r="K30" s="25" t="s">
        <v>1268</v>
      </c>
      <c r="L30" s="25" t="s">
        <v>1268</v>
      </c>
      <c r="M30" s="25" t="s">
        <v>1268</v>
      </c>
      <c r="N30" s="25" t="s">
        <v>1268</v>
      </c>
      <c r="O30" s="25" t="s">
        <v>1268</v>
      </c>
      <c r="P30" s="25" t="s">
        <v>1268</v>
      </c>
      <c r="Q30" s="25" t="s">
        <v>1268</v>
      </c>
      <c r="R30" s="10">
        <v>44357</v>
      </c>
      <c r="S30" s="10">
        <v>79</v>
      </c>
      <c r="T30" s="14" t="e">
        <f>VLOOKUP(F30,#REF!,6,0)</f>
        <v>#REF!</v>
      </c>
      <c r="U30" s="14"/>
      <c r="V30" s="14"/>
      <c r="W30" s="14">
        <f t="shared" si="1"/>
        <v>0</v>
      </c>
      <c r="X30" s="14">
        <v>79</v>
      </c>
    </row>
    <row r="31" spans="1:24" s="13" customFormat="1" ht="32.25" customHeight="1" x14ac:dyDescent="0.4">
      <c r="A31" s="10">
        <v>24</v>
      </c>
      <c r="B31" s="11" t="s">
        <v>1012</v>
      </c>
      <c r="C31" s="11" t="s">
        <v>1047</v>
      </c>
      <c r="D31" s="20">
        <v>8</v>
      </c>
      <c r="E31" s="25" t="s">
        <v>1269</v>
      </c>
      <c r="F31" s="11" t="s">
        <v>585</v>
      </c>
      <c r="G31" s="10" t="s">
        <v>1250</v>
      </c>
      <c r="H31" s="24" t="s">
        <v>1267</v>
      </c>
      <c r="I31" s="28" t="s">
        <v>1272</v>
      </c>
      <c r="J31" s="25" t="s">
        <v>1268</v>
      </c>
      <c r="K31" s="25" t="s">
        <v>1268</v>
      </c>
      <c r="L31" s="25" t="s">
        <v>1268</v>
      </c>
      <c r="M31" s="25" t="s">
        <v>1268</v>
      </c>
      <c r="N31" s="25" t="s">
        <v>1268</v>
      </c>
      <c r="O31" s="25" t="s">
        <v>1268</v>
      </c>
      <c r="P31" s="25" t="s">
        <v>1268</v>
      </c>
      <c r="Q31" s="25" t="s">
        <v>1268</v>
      </c>
      <c r="R31" s="10">
        <v>36677</v>
      </c>
      <c r="S31" s="10">
        <v>89</v>
      </c>
      <c r="T31" s="14" t="e">
        <f>VLOOKUP(F31,#REF!,6,0)</f>
        <v>#REF!</v>
      </c>
      <c r="U31" s="14"/>
      <c r="V31" s="14"/>
      <c r="W31" s="14">
        <f t="shared" si="1"/>
        <v>0</v>
      </c>
      <c r="X31" s="14">
        <v>89</v>
      </c>
    </row>
    <row r="32" spans="1:24" s="13" customFormat="1" ht="32.25" customHeight="1" x14ac:dyDescent="0.4">
      <c r="A32" s="10">
        <v>25</v>
      </c>
      <c r="B32" s="11" t="s">
        <v>1012</v>
      </c>
      <c r="C32" s="11" t="s">
        <v>1047</v>
      </c>
      <c r="D32" s="20">
        <v>20</v>
      </c>
      <c r="E32" s="25" t="s">
        <v>1269</v>
      </c>
      <c r="F32" s="11" t="s">
        <v>586</v>
      </c>
      <c r="G32" s="10" t="s">
        <v>1159</v>
      </c>
      <c r="H32" s="24" t="s">
        <v>1267</v>
      </c>
      <c r="I32" s="28" t="s">
        <v>1272</v>
      </c>
      <c r="J32" s="25" t="s">
        <v>1268</v>
      </c>
      <c r="K32" s="25" t="s">
        <v>1268</v>
      </c>
      <c r="L32" s="25" t="s">
        <v>1268</v>
      </c>
      <c r="M32" s="25" t="s">
        <v>1268</v>
      </c>
      <c r="N32" s="25" t="s">
        <v>1268</v>
      </c>
      <c r="O32" s="25" t="s">
        <v>1268</v>
      </c>
      <c r="P32" s="25" t="s">
        <v>1268</v>
      </c>
      <c r="Q32" s="25" t="s">
        <v>1268</v>
      </c>
      <c r="R32" s="10">
        <v>31899</v>
      </c>
      <c r="S32" s="10">
        <v>103</v>
      </c>
      <c r="T32" s="14" t="e">
        <f>VLOOKUP(F32,#REF!,6,0)</f>
        <v>#REF!</v>
      </c>
      <c r="U32" s="14"/>
      <c r="V32" s="14"/>
      <c r="W32" s="14">
        <f t="shared" si="1"/>
        <v>0</v>
      </c>
      <c r="X32" s="14">
        <v>103</v>
      </c>
    </row>
    <row r="33" spans="1:24" s="13" customFormat="1" ht="32.25" customHeight="1" x14ac:dyDescent="0.4">
      <c r="A33" s="10">
        <v>26</v>
      </c>
      <c r="B33" s="11" t="s">
        <v>1012</v>
      </c>
      <c r="C33" s="11" t="s">
        <v>1047</v>
      </c>
      <c r="D33" s="20">
        <v>9</v>
      </c>
      <c r="E33" s="25" t="s">
        <v>1269</v>
      </c>
      <c r="F33" s="11" t="s">
        <v>587</v>
      </c>
      <c r="G33" s="10" t="s">
        <v>1204</v>
      </c>
      <c r="H33" s="24" t="s">
        <v>1267</v>
      </c>
      <c r="I33" s="28" t="s">
        <v>1272</v>
      </c>
      <c r="J33" s="25" t="s">
        <v>1268</v>
      </c>
      <c r="K33" s="25" t="s">
        <v>1268</v>
      </c>
      <c r="L33" s="25" t="s">
        <v>1268</v>
      </c>
      <c r="M33" s="25" t="s">
        <v>1268</v>
      </c>
      <c r="N33" s="25" t="s">
        <v>1268</v>
      </c>
      <c r="O33" s="25" t="s">
        <v>1268</v>
      </c>
      <c r="P33" s="25" t="s">
        <v>1268</v>
      </c>
      <c r="Q33" s="25" t="s">
        <v>1268</v>
      </c>
      <c r="R33" s="10">
        <v>37653</v>
      </c>
      <c r="S33" s="10">
        <v>80</v>
      </c>
      <c r="T33" s="14" t="e">
        <f>VLOOKUP(F33,#REF!,6,0)</f>
        <v>#REF!</v>
      </c>
      <c r="U33" s="14"/>
      <c r="V33" s="14"/>
      <c r="W33" s="14">
        <f t="shared" si="1"/>
        <v>0</v>
      </c>
      <c r="X33" s="14">
        <v>80</v>
      </c>
    </row>
    <row r="34" spans="1:24" s="13" customFormat="1" ht="32.25" customHeight="1" x14ac:dyDescent="0.4">
      <c r="A34" s="10">
        <v>27</v>
      </c>
      <c r="B34" s="11" t="s">
        <v>1012</v>
      </c>
      <c r="C34" s="11" t="s">
        <v>1047</v>
      </c>
      <c r="D34" s="20">
        <v>4</v>
      </c>
      <c r="E34" s="25" t="s">
        <v>1269</v>
      </c>
      <c r="F34" s="11" t="s">
        <v>588</v>
      </c>
      <c r="G34" s="10" t="s">
        <v>1168</v>
      </c>
      <c r="H34" s="24" t="s">
        <v>1267</v>
      </c>
      <c r="I34" s="28" t="s">
        <v>1272</v>
      </c>
      <c r="J34" s="25" t="s">
        <v>1268</v>
      </c>
      <c r="K34" s="25" t="s">
        <v>1268</v>
      </c>
      <c r="L34" s="25" t="s">
        <v>1268</v>
      </c>
      <c r="M34" s="25" t="s">
        <v>1268</v>
      </c>
      <c r="N34" s="25" t="s">
        <v>1268</v>
      </c>
      <c r="O34" s="25" t="s">
        <v>1268</v>
      </c>
      <c r="P34" s="25" t="s">
        <v>1268</v>
      </c>
      <c r="Q34" s="25" t="s">
        <v>1268</v>
      </c>
      <c r="R34" s="10">
        <v>11511</v>
      </c>
      <c r="S34" s="10">
        <v>22</v>
      </c>
      <c r="T34" s="14" t="e">
        <f>VLOOKUP(F34,#REF!,6,0)</f>
        <v>#REF!</v>
      </c>
      <c r="U34" s="14"/>
      <c r="V34" s="14"/>
      <c r="W34" s="14">
        <f t="shared" si="1"/>
        <v>0</v>
      </c>
      <c r="X34" s="14">
        <v>22</v>
      </c>
    </row>
    <row r="35" spans="1:24" s="13" customFormat="1" ht="32.25" customHeight="1" x14ac:dyDescent="0.4">
      <c r="A35" s="10">
        <v>29</v>
      </c>
      <c r="B35" s="11" t="s">
        <v>1012</v>
      </c>
      <c r="C35" s="11" t="s">
        <v>1047</v>
      </c>
      <c r="D35" s="20">
        <v>6</v>
      </c>
      <c r="E35" s="25" t="s">
        <v>1269</v>
      </c>
      <c r="F35" s="11" t="s">
        <v>590</v>
      </c>
      <c r="G35" s="10" t="s">
        <v>1168</v>
      </c>
      <c r="H35" s="24" t="s">
        <v>1267</v>
      </c>
      <c r="I35" s="28" t="s">
        <v>1272</v>
      </c>
      <c r="J35" s="25" t="s">
        <v>1268</v>
      </c>
      <c r="K35" s="25" t="s">
        <v>1268</v>
      </c>
      <c r="L35" s="25" t="s">
        <v>1268</v>
      </c>
      <c r="M35" s="25" t="s">
        <v>1268</v>
      </c>
      <c r="N35" s="25" t="s">
        <v>1268</v>
      </c>
      <c r="O35" s="25" t="s">
        <v>1268</v>
      </c>
      <c r="P35" s="25" t="s">
        <v>1268</v>
      </c>
      <c r="Q35" s="25" t="s">
        <v>1268</v>
      </c>
      <c r="R35" s="10">
        <v>11442</v>
      </c>
      <c r="S35" s="10">
        <v>33</v>
      </c>
      <c r="T35" s="14" t="e">
        <f>VLOOKUP(F35,#REF!,6,0)</f>
        <v>#REF!</v>
      </c>
      <c r="U35" s="14"/>
      <c r="V35" s="14"/>
      <c r="W35" s="14">
        <f t="shared" si="1"/>
        <v>0</v>
      </c>
      <c r="X35" s="14">
        <v>33</v>
      </c>
    </row>
    <row r="36" spans="1:24" s="13" customFormat="1" ht="32.25" customHeight="1" x14ac:dyDescent="0.4">
      <c r="A36" s="10">
        <v>30</v>
      </c>
      <c r="B36" s="11" t="s">
        <v>1013</v>
      </c>
      <c r="C36" s="11" t="s">
        <v>1013</v>
      </c>
      <c r="D36" s="291">
        <v>118</v>
      </c>
      <c r="E36" s="25" t="s">
        <v>1269</v>
      </c>
      <c r="F36" s="11" t="s">
        <v>591</v>
      </c>
      <c r="G36" s="10" t="s">
        <v>1209</v>
      </c>
      <c r="H36" s="24" t="s">
        <v>1267</v>
      </c>
      <c r="I36" s="28" t="s">
        <v>1272</v>
      </c>
      <c r="J36" s="25" t="s">
        <v>1268</v>
      </c>
      <c r="K36" s="25" t="s">
        <v>1268</v>
      </c>
      <c r="L36" s="25" t="s">
        <v>1268</v>
      </c>
      <c r="M36" s="25" t="s">
        <v>1268</v>
      </c>
      <c r="N36" s="25" t="s">
        <v>1268</v>
      </c>
      <c r="O36" s="25" t="s">
        <v>1268</v>
      </c>
      <c r="P36" s="25" t="s">
        <v>1268</v>
      </c>
      <c r="Q36" s="25" t="s">
        <v>1268</v>
      </c>
      <c r="R36" s="10">
        <v>29321</v>
      </c>
      <c r="S36" s="10">
        <v>120</v>
      </c>
      <c r="T36" s="14" t="e">
        <f>VLOOKUP(F36,#REF!,6,0)</f>
        <v>#REF!</v>
      </c>
      <c r="U36" s="14"/>
      <c r="V36" s="14"/>
      <c r="W36" s="14">
        <f t="shared" si="1"/>
        <v>0</v>
      </c>
      <c r="X36" s="14">
        <v>120</v>
      </c>
    </row>
    <row r="37" spans="1:24" s="13" customFormat="1" ht="32.25" customHeight="1" x14ac:dyDescent="0.4">
      <c r="A37" s="10">
        <v>31</v>
      </c>
      <c r="B37" s="11" t="s">
        <v>1013</v>
      </c>
      <c r="C37" s="11" t="s">
        <v>1013</v>
      </c>
      <c r="D37" s="292"/>
      <c r="E37" s="25" t="s">
        <v>1269</v>
      </c>
      <c r="F37" s="11" t="s">
        <v>592</v>
      </c>
      <c r="G37" s="10" t="s">
        <v>1232</v>
      </c>
      <c r="H37" s="24" t="s">
        <v>1267</v>
      </c>
      <c r="I37" s="28" t="s">
        <v>1272</v>
      </c>
      <c r="J37" s="25" t="s">
        <v>1268</v>
      </c>
      <c r="K37" s="25" t="s">
        <v>1268</v>
      </c>
      <c r="L37" s="25" t="s">
        <v>1268</v>
      </c>
      <c r="M37" s="25" t="s">
        <v>1268</v>
      </c>
      <c r="N37" s="25" t="s">
        <v>1268</v>
      </c>
      <c r="O37" s="25" t="s">
        <v>1268</v>
      </c>
      <c r="P37" s="25" t="s">
        <v>1268</v>
      </c>
      <c r="Q37" s="25" t="s">
        <v>1268</v>
      </c>
      <c r="R37" s="10">
        <v>305716</v>
      </c>
      <c r="S37" s="10">
        <v>975</v>
      </c>
      <c r="T37" s="14" t="e">
        <f>VLOOKUP(F37,#REF!,6,0)</f>
        <v>#REF!</v>
      </c>
      <c r="U37" s="14"/>
      <c r="V37" s="14"/>
      <c r="W37" s="14">
        <f t="shared" si="1"/>
        <v>0</v>
      </c>
      <c r="X37" s="14">
        <v>975</v>
      </c>
    </row>
    <row r="38" spans="1:24" s="13" customFormat="1" ht="32.25" customHeight="1" x14ac:dyDescent="0.4">
      <c r="A38" s="10">
        <v>32</v>
      </c>
      <c r="B38" s="11" t="s">
        <v>1013</v>
      </c>
      <c r="C38" s="11" t="s">
        <v>1013</v>
      </c>
      <c r="D38" s="292"/>
      <c r="E38" s="25" t="s">
        <v>1269</v>
      </c>
      <c r="F38" s="11" t="s">
        <v>593</v>
      </c>
      <c r="G38" s="10" t="s">
        <v>1226</v>
      </c>
      <c r="H38" s="24" t="s">
        <v>1267</v>
      </c>
      <c r="I38" s="28" t="s">
        <v>1272</v>
      </c>
      <c r="J38" s="25" t="s">
        <v>1268</v>
      </c>
      <c r="K38" s="25" t="s">
        <v>1268</v>
      </c>
      <c r="L38" s="25" t="s">
        <v>1268</v>
      </c>
      <c r="M38" s="25" t="s">
        <v>1268</v>
      </c>
      <c r="N38" s="25" t="s">
        <v>1268</v>
      </c>
      <c r="O38" s="25" t="s">
        <v>1268</v>
      </c>
      <c r="P38" s="25" t="s">
        <v>1268</v>
      </c>
      <c r="Q38" s="25" t="s">
        <v>1268</v>
      </c>
      <c r="R38" s="10">
        <v>32324</v>
      </c>
      <c r="S38" s="10">
        <v>0</v>
      </c>
      <c r="T38" s="14" t="e">
        <f>VLOOKUP(F38,#REF!,6,0)</f>
        <v>#REF!</v>
      </c>
      <c r="U38" s="14"/>
      <c r="V38" s="14"/>
      <c r="W38" s="14">
        <f t="shared" si="1"/>
        <v>0</v>
      </c>
      <c r="X38" s="14">
        <v>0</v>
      </c>
    </row>
    <row r="39" spans="1:24" s="13" customFormat="1" ht="32.25" customHeight="1" x14ac:dyDescent="0.4">
      <c r="A39" s="10">
        <v>33</v>
      </c>
      <c r="B39" s="11" t="s">
        <v>1013</v>
      </c>
      <c r="C39" s="11" t="s">
        <v>1013</v>
      </c>
      <c r="D39" s="292"/>
      <c r="E39" s="25" t="s">
        <v>1269</v>
      </c>
      <c r="F39" s="11" t="s">
        <v>594</v>
      </c>
      <c r="G39" s="10">
        <v>4.78</v>
      </c>
      <c r="H39" s="24" t="s">
        <v>1267</v>
      </c>
      <c r="I39" s="28" t="s">
        <v>1272</v>
      </c>
      <c r="J39" s="25" t="s">
        <v>1268</v>
      </c>
      <c r="K39" s="25" t="s">
        <v>1268</v>
      </c>
      <c r="L39" s="25" t="s">
        <v>1268</v>
      </c>
      <c r="M39" s="21">
        <v>5.48</v>
      </c>
      <c r="N39" s="25" t="s">
        <v>1268</v>
      </c>
      <c r="O39" s="25" t="s">
        <v>1268</v>
      </c>
      <c r="P39" s="25" t="s">
        <v>1268</v>
      </c>
      <c r="Q39" s="25" t="s">
        <v>1268</v>
      </c>
      <c r="R39" s="10">
        <v>478859</v>
      </c>
      <c r="S39" s="10">
        <v>1614</v>
      </c>
      <c r="T39" s="14" t="e">
        <f>VLOOKUP(F39,#REF!,6,0)</f>
        <v>#REF!</v>
      </c>
      <c r="U39" s="14" t="e">
        <f>VLOOKUP(F39,#REF!,7,0)</f>
        <v>#REF!</v>
      </c>
      <c r="V39" s="14" t="e">
        <f>VLOOKUP(F39,#REF!,8,0)</f>
        <v>#REF!</v>
      </c>
      <c r="W39" s="14" t="e">
        <f t="shared" si="1"/>
        <v>#REF!</v>
      </c>
      <c r="X39" s="14">
        <v>1479</v>
      </c>
    </row>
    <row r="40" spans="1:24" s="13" customFormat="1" ht="32.25" customHeight="1" x14ac:dyDescent="0.4">
      <c r="A40" s="10">
        <v>34</v>
      </c>
      <c r="B40" s="11" t="s">
        <v>1013</v>
      </c>
      <c r="C40" s="11" t="s">
        <v>1013</v>
      </c>
      <c r="D40" s="292"/>
      <c r="E40" s="25" t="s">
        <v>1269</v>
      </c>
      <c r="F40" s="11" t="s">
        <v>595</v>
      </c>
      <c r="G40" s="10" t="s">
        <v>1196</v>
      </c>
      <c r="H40" s="24" t="s">
        <v>1267</v>
      </c>
      <c r="I40" s="28" t="s">
        <v>1272</v>
      </c>
      <c r="J40" s="25" t="s">
        <v>1268</v>
      </c>
      <c r="K40" s="25" t="s">
        <v>1268</v>
      </c>
      <c r="L40" s="25" t="s">
        <v>1268</v>
      </c>
      <c r="M40" s="25" t="s">
        <v>1268</v>
      </c>
      <c r="N40" s="25" t="s">
        <v>1268</v>
      </c>
      <c r="O40" s="25" t="s">
        <v>1268</v>
      </c>
      <c r="P40" s="25" t="s">
        <v>1268</v>
      </c>
      <c r="Q40" s="25" t="s">
        <v>1268</v>
      </c>
      <c r="R40" s="10">
        <v>20542</v>
      </c>
      <c r="S40" s="10">
        <v>23</v>
      </c>
      <c r="T40" s="14" t="e">
        <f>VLOOKUP(F40,#REF!,6,0)</f>
        <v>#REF!</v>
      </c>
      <c r="U40" s="14"/>
      <c r="V40" s="14"/>
      <c r="W40" s="14">
        <f t="shared" si="1"/>
        <v>0</v>
      </c>
      <c r="X40" s="14">
        <v>23</v>
      </c>
    </row>
    <row r="41" spans="1:24" s="13" customFormat="1" ht="32.25" customHeight="1" x14ac:dyDescent="0.4">
      <c r="A41" s="10">
        <v>35</v>
      </c>
      <c r="B41" s="11" t="s">
        <v>1013</v>
      </c>
      <c r="C41" s="11" t="s">
        <v>1013</v>
      </c>
      <c r="D41" s="293"/>
      <c r="E41" s="25" t="s">
        <v>1269</v>
      </c>
      <c r="F41" s="11" t="s">
        <v>596</v>
      </c>
      <c r="G41" s="10" t="s">
        <v>1168</v>
      </c>
      <c r="H41" s="24" t="s">
        <v>1267</v>
      </c>
      <c r="I41" s="28" t="s">
        <v>1272</v>
      </c>
      <c r="J41" s="25" t="s">
        <v>1268</v>
      </c>
      <c r="K41" s="25" t="s">
        <v>1268</v>
      </c>
      <c r="L41" s="25" t="s">
        <v>1268</v>
      </c>
      <c r="M41" s="25" t="s">
        <v>1268</v>
      </c>
      <c r="N41" s="25" t="s">
        <v>1268</v>
      </c>
      <c r="O41" s="25" t="s">
        <v>1268</v>
      </c>
      <c r="P41" s="25" t="s">
        <v>1268</v>
      </c>
      <c r="Q41" s="25" t="s">
        <v>1268</v>
      </c>
      <c r="R41" s="10">
        <v>12512</v>
      </c>
      <c r="S41" s="10">
        <v>0</v>
      </c>
      <c r="T41" s="14" t="e">
        <f>VLOOKUP(F41,#REF!,6,0)</f>
        <v>#REF!</v>
      </c>
      <c r="U41" s="14"/>
      <c r="V41" s="14"/>
      <c r="W41" s="14">
        <f t="shared" si="1"/>
        <v>0</v>
      </c>
      <c r="X41" s="14">
        <v>0</v>
      </c>
    </row>
    <row r="42" spans="1:24" s="13" customFormat="1" ht="32.25" customHeight="1" x14ac:dyDescent="0.4">
      <c r="A42" s="10">
        <v>36</v>
      </c>
      <c r="B42" s="11" t="s">
        <v>1014</v>
      </c>
      <c r="C42" s="11" t="s">
        <v>1045</v>
      </c>
      <c r="D42" s="20">
        <v>14</v>
      </c>
      <c r="E42" s="25" t="s">
        <v>1269</v>
      </c>
      <c r="F42" s="11" t="s">
        <v>612</v>
      </c>
      <c r="G42" s="10" t="s">
        <v>1171</v>
      </c>
      <c r="H42" s="24" t="s">
        <v>1267</v>
      </c>
      <c r="I42" s="28" t="s">
        <v>1272</v>
      </c>
      <c r="J42" s="25" t="s">
        <v>1268</v>
      </c>
      <c r="K42" s="25" t="s">
        <v>1268</v>
      </c>
      <c r="L42" s="25" t="s">
        <v>1268</v>
      </c>
      <c r="M42" s="25" t="s">
        <v>1268</v>
      </c>
      <c r="N42" s="25" t="s">
        <v>1268</v>
      </c>
      <c r="O42" s="25" t="s">
        <v>1268</v>
      </c>
      <c r="P42" s="25" t="s">
        <v>1268</v>
      </c>
      <c r="Q42" s="25" t="s">
        <v>1268</v>
      </c>
      <c r="R42" s="10">
        <v>24468</v>
      </c>
      <c r="S42" s="10">
        <v>105</v>
      </c>
      <c r="T42" s="14" t="e">
        <f>VLOOKUP(F42,#REF!,6,0)</f>
        <v>#REF!</v>
      </c>
      <c r="U42" s="14"/>
      <c r="V42" s="14"/>
      <c r="W42" s="14">
        <f t="shared" si="1"/>
        <v>0</v>
      </c>
      <c r="X42" s="14">
        <v>105</v>
      </c>
    </row>
    <row r="43" spans="1:24" s="13" customFormat="1" ht="32.25" customHeight="1" x14ac:dyDescent="0.4">
      <c r="A43" s="10">
        <v>37</v>
      </c>
      <c r="B43" s="11" t="s">
        <v>1014</v>
      </c>
      <c r="C43" s="11" t="s">
        <v>1044</v>
      </c>
      <c r="D43" s="291">
        <f>1+18+28+16+10+21+35</f>
        <v>129</v>
      </c>
      <c r="E43" s="25" t="s">
        <v>1269</v>
      </c>
      <c r="F43" s="11" t="s">
        <v>605</v>
      </c>
      <c r="G43" s="10" t="s">
        <v>1176</v>
      </c>
      <c r="H43" s="24" t="s">
        <v>1267</v>
      </c>
      <c r="I43" s="28" t="s">
        <v>1272</v>
      </c>
      <c r="J43" s="25" t="s">
        <v>1268</v>
      </c>
      <c r="K43" s="25" t="s">
        <v>1268</v>
      </c>
      <c r="L43" s="25" t="s">
        <v>1268</v>
      </c>
      <c r="M43" s="25" t="s">
        <v>1268</v>
      </c>
      <c r="N43" s="25" t="s">
        <v>1268</v>
      </c>
      <c r="O43" s="25" t="s">
        <v>1268</v>
      </c>
      <c r="P43" s="25" t="s">
        <v>1268</v>
      </c>
      <c r="Q43" s="25" t="s">
        <v>1268</v>
      </c>
      <c r="R43" s="10">
        <v>11141</v>
      </c>
      <c r="S43" s="10">
        <v>133</v>
      </c>
      <c r="T43" s="14" t="e">
        <f>VLOOKUP(F43,#REF!,6,0)</f>
        <v>#REF!</v>
      </c>
      <c r="U43" s="14"/>
      <c r="V43" s="14"/>
      <c r="W43" s="14">
        <f t="shared" si="1"/>
        <v>0</v>
      </c>
      <c r="X43" s="14">
        <v>133</v>
      </c>
    </row>
    <row r="44" spans="1:24" s="13" customFormat="1" ht="32.25" customHeight="1" x14ac:dyDescent="0.4">
      <c r="A44" s="10">
        <v>38</v>
      </c>
      <c r="B44" s="11" t="s">
        <v>1014</v>
      </c>
      <c r="C44" s="11" t="s">
        <v>1044</v>
      </c>
      <c r="D44" s="292"/>
      <c r="E44" s="25" t="s">
        <v>1269</v>
      </c>
      <c r="F44" s="11" t="s">
        <v>606</v>
      </c>
      <c r="G44" s="10" t="s">
        <v>1135</v>
      </c>
      <c r="H44" s="24" t="s">
        <v>1267</v>
      </c>
      <c r="I44" s="28" t="s">
        <v>1272</v>
      </c>
      <c r="J44" s="25" t="s">
        <v>1268</v>
      </c>
      <c r="K44" s="25" t="s">
        <v>1268</v>
      </c>
      <c r="L44" s="25" t="s">
        <v>1268</v>
      </c>
      <c r="M44" s="25" t="s">
        <v>1268</v>
      </c>
      <c r="N44" s="25" t="s">
        <v>1268</v>
      </c>
      <c r="O44" s="25" t="s">
        <v>1268</v>
      </c>
      <c r="P44" s="25" t="s">
        <v>1268</v>
      </c>
      <c r="Q44" s="25" t="s">
        <v>1268</v>
      </c>
      <c r="R44" s="10">
        <v>26800</v>
      </c>
      <c r="S44" s="10">
        <v>92</v>
      </c>
      <c r="T44" s="14" t="e">
        <f>VLOOKUP(F44,#REF!,6,0)</f>
        <v>#REF!</v>
      </c>
      <c r="U44" s="14"/>
      <c r="V44" s="14"/>
      <c r="W44" s="14">
        <f t="shared" si="1"/>
        <v>0</v>
      </c>
      <c r="X44" s="14">
        <v>92</v>
      </c>
    </row>
    <row r="45" spans="1:24" s="13" customFormat="1" ht="32.25" customHeight="1" x14ac:dyDescent="0.4">
      <c r="A45" s="10">
        <v>39</v>
      </c>
      <c r="B45" s="11" t="s">
        <v>1014</v>
      </c>
      <c r="C45" s="11" t="s">
        <v>1044</v>
      </c>
      <c r="D45" s="292"/>
      <c r="E45" s="25" t="s">
        <v>1269</v>
      </c>
      <c r="F45" s="11" t="s">
        <v>607</v>
      </c>
      <c r="G45" s="10">
        <v>0.4</v>
      </c>
      <c r="H45" s="24" t="s">
        <v>1267</v>
      </c>
      <c r="I45" s="28" t="s">
        <v>1272</v>
      </c>
      <c r="J45" s="25" t="s">
        <v>1268</v>
      </c>
      <c r="K45" s="25" t="s">
        <v>1268</v>
      </c>
      <c r="L45" s="25" t="s">
        <v>1268</v>
      </c>
      <c r="M45" s="10">
        <v>1.29</v>
      </c>
      <c r="N45" s="25" t="s">
        <v>1268</v>
      </c>
      <c r="O45" s="25" t="s">
        <v>1268</v>
      </c>
      <c r="P45" s="25" t="s">
        <v>1268</v>
      </c>
      <c r="Q45" s="25" t="s">
        <v>1268</v>
      </c>
      <c r="R45" s="10">
        <v>53349</v>
      </c>
      <c r="S45" s="10">
        <v>367</v>
      </c>
      <c r="T45" s="14" t="e">
        <f>VLOOKUP(F45,#REF!,6,0)</f>
        <v>#REF!</v>
      </c>
      <c r="U45" s="14" t="e">
        <f>VLOOKUP(F45,#REF!,7,0)</f>
        <v>#REF!</v>
      </c>
      <c r="V45" s="14" t="e">
        <f>VLOOKUP(F45,#REF!,8,0)</f>
        <v>#REF!</v>
      </c>
      <c r="W45" s="14" t="e">
        <f t="shared" si="1"/>
        <v>#REF!</v>
      </c>
      <c r="X45" s="14">
        <v>322</v>
      </c>
    </row>
    <row r="46" spans="1:24" s="13" customFormat="1" ht="32.25" customHeight="1" x14ac:dyDescent="0.4">
      <c r="A46" s="10">
        <v>40</v>
      </c>
      <c r="B46" s="11" t="s">
        <v>1014</v>
      </c>
      <c r="C46" s="11" t="s">
        <v>1044</v>
      </c>
      <c r="D46" s="292"/>
      <c r="E46" s="25" t="s">
        <v>1269</v>
      </c>
      <c r="F46" s="11" t="s">
        <v>608</v>
      </c>
      <c r="G46" s="10" t="s">
        <v>1149</v>
      </c>
      <c r="H46" s="24" t="s">
        <v>1267</v>
      </c>
      <c r="I46" s="28" t="s">
        <v>1272</v>
      </c>
      <c r="J46" s="25" t="s">
        <v>1268</v>
      </c>
      <c r="K46" s="25" t="s">
        <v>1268</v>
      </c>
      <c r="L46" s="25" t="s">
        <v>1268</v>
      </c>
      <c r="M46" s="25" t="s">
        <v>1268</v>
      </c>
      <c r="N46" s="25" t="s">
        <v>1268</v>
      </c>
      <c r="O46" s="25" t="s">
        <v>1268</v>
      </c>
      <c r="P46" s="25" t="s">
        <v>1268</v>
      </c>
      <c r="Q46" s="25" t="s">
        <v>1268</v>
      </c>
      <c r="R46" s="10">
        <v>14864</v>
      </c>
      <c r="S46" s="10">
        <v>125</v>
      </c>
      <c r="T46" s="14" t="e">
        <f>VLOOKUP(F46,#REF!,6,0)</f>
        <v>#REF!</v>
      </c>
      <c r="U46" s="14"/>
      <c r="V46" s="14"/>
      <c r="W46" s="14">
        <f t="shared" si="1"/>
        <v>0</v>
      </c>
      <c r="X46" s="14">
        <v>125</v>
      </c>
    </row>
    <row r="47" spans="1:24" s="13" customFormat="1" ht="32.25" customHeight="1" x14ac:dyDescent="0.4">
      <c r="A47" s="10">
        <v>41</v>
      </c>
      <c r="B47" s="11" t="s">
        <v>1014</v>
      </c>
      <c r="C47" s="11" t="s">
        <v>1044</v>
      </c>
      <c r="D47" s="292"/>
      <c r="E47" s="25" t="s">
        <v>1269</v>
      </c>
      <c r="F47" s="11" t="s">
        <v>609</v>
      </c>
      <c r="G47" s="10" t="s">
        <v>1143</v>
      </c>
      <c r="H47" s="24" t="s">
        <v>1267</v>
      </c>
      <c r="I47" s="28" t="s">
        <v>1272</v>
      </c>
      <c r="J47" s="25" t="s">
        <v>1268</v>
      </c>
      <c r="K47" s="25" t="s">
        <v>1268</v>
      </c>
      <c r="L47" s="25" t="s">
        <v>1268</v>
      </c>
      <c r="M47" s="25" t="s">
        <v>1268</v>
      </c>
      <c r="N47" s="25" t="s">
        <v>1268</v>
      </c>
      <c r="O47" s="25" t="s">
        <v>1268</v>
      </c>
      <c r="P47" s="25" t="s">
        <v>1268</v>
      </c>
      <c r="Q47" s="25" t="s">
        <v>1268</v>
      </c>
      <c r="R47" s="10">
        <v>30448</v>
      </c>
      <c r="S47" s="10">
        <v>90</v>
      </c>
      <c r="T47" s="14" t="e">
        <f>VLOOKUP(F47,#REF!,6,0)</f>
        <v>#REF!</v>
      </c>
      <c r="U47" s="14"/>
      <c r="V47" s="14"/>
      <c r="W47" s="14">
        <f t="shared" si="1"/>
        <v>0</v>
      </c>
      <c r="X47" s="14">
        <v>90</v>
      </c>
    </row>
    <row r="48" spans="1:24" s="13" customFormat="1" ht="32.25" customHeight="1" x14ac:dyDescent="0.4">
      <c r="A48" s="10">
        <v>42</v>
      </c>
      <c r="B48" s="11" t="s">
        <v>1014</v>
      </c>
      <c r="C48" s="11" t="s">
        <v>1044</v>
      </c>
      <c r="D48" s="292"/>
      <c r="E48" s="25" t="s">
        <v>1269</v>
      </c>
      <c r="F48" s="11" t="s">
        <v>610</v>
      </c>
      <c r="G48" s="10" t="s">
        <v>1135</v>
      </c>
      <c r="H48" s="24" t="s">
        <v>1267</v>
      </c>
      <c r="I48" s="28" t="s">
        <v>1272</v>
      </c>
      <c r="J48" s="25" t="s">
        <v>1268</v>
      </c>
      <c r="K48" s="25" t="s">
        <v>1268</v>
      </c>
      <c r="L48" s="25" t="s">
        <v>1268</v>
      </c>
      <c r="M48" s="25" t="s">
        <v>1268</v>
      </c>
      <c r="N48" s="25" t="s">
        <v>1268</v>
      </c>
      <c r="O48" s="25" t="s">
        <v>1268</v>
      </c>
      <c r="P48" s="25" t="s">
        <v>1268</v>
      </c>
      <c r="Q48" s="25" t="s">
        <v>1268</v>
      </c>
      <c r="R48" s="10">
        <v>41816</v>
      </c>
      <c r="S48" s="10">
        <v>141</v>
      </c>
      <c r="T48" s="14" t="e">
        <f>VLOOKUP(F48,#REF!,6,0)</f>
        <v>#REF!</v>
      </c>
      <c r="U48" s="14"/>
      <c r="V48" s="14"/>
      <c r="W48" s="14">
        <f t="shared" si="1"/>
        <v>0</v>
      </c>
      <c r="X48" s="14">
        <v>141</v>
      </c>
    </row>
    <row r="49" spans="1:24" s="13" customFormat="1" ht="32.25" customHeight="1" x14ac:dyDescent="0.4">
      <c r="A49" s="10">
        <v>43</v>
      </c>
      <c r="B49" s="11" t="s">
        <v>1014</v>
      </c>
      <c r="C49" s="11" t="s">
        <v>1044</v>
      </c>
      <c r="D49" s="292"/>
      <c r="E49" s="25" t="s">
        <v>1269</v>
      </c>
      <c r="F49" s="11" t="s">
        <v>611</v>
      </c>
      <c r="G49" s="10" t="s">
        <v>1166</v>
      </c>
      <c r="H49" s="24" t="s">
        <v>1267</v>
      </c>
      <c r="I49" s="28" t="s">
        <v>1272</v>
      </c>
      <c r="J49" s="25" t="s">
        <v>1268</v>
      </c>
      <c r="K49" s="25" t="s">
        <v>1268</v>
      </c>
      <c r="L49" s="25" t="s">
        <v>1268</v>
      </c>
      <c r="M49" s="25" t="s">
        <v>1268</v>
      </c>
      <c r="N49" s="25" t="s">
        <v>1268</v>
      </c>
      <c r="O49" s="25" t="s">
        <v>1268</v>
      </c>
      <c r="P49" s="25" t="s">
        <v>1268</v>
      </c>
      <c r="Q49" s="25" t="s">
        <v>1268</v>
      </c>
      <c r="R49" s="10">
        <v>23612</v>
      </c>
      <c r="S49" s="10">
        <v>276</v>
      </c>
      <c r="T49" s="14" t="e">
        <f>VLOOKUP(F49,#REF!,6,0)</f>
        <v>#REF!</v>
      </c>
      <c r="U49" s="14"/>
      <c r="V49" s="14"/>
      <c r="W49" s="14">
        <f t="shared" si="1"/>
        <v>0</v>
      </c>
      <c r="X49" s="14">
        <v>276</v>
      </c>
    </row>
    <row r="50" spans="1:24" s="13" customFormat="1" ht="32.25" customHeight="1" x14ac:dyDescent="0.4">
      <c r="A50" s="10">
        <v>44</v>
      </c>
      <c r="B50" s="11" t="s">
        <v>1014</v>
      </c>
      <c r="C50" s="11" t="s">
        <v>1044</v>
      </c>
      <c r="D50" s="293"/>
      <c r="E50" s="25" t="s">
        <v>1269</v>
      </c>
      <c r="F50" s="11" t="s">
        <v>613</v>
      </c>
      <c r="G50" s="10" t="s">
        <v>1168</v>
      </c>
      <c r="H50" s="24" t="s">
        <v>1270</v>
      </c>
      <c r="I50" s="28" t="s">
        <v>1272</v>
      </c>
      <c r="J50" s="25" t="s">
        <v>1268</v>
      </c>
      <c r="K50" s="25" t="s">
        <v>1268</v>
      </c>
      <c r="L50" s="25" t="s">
        <v>1268</v>
      </c>
      <c r="M50" s="25" t="s">
        <v>1268</v>
      </c>
      <c r="N50" s="25" t="s">
        <v>1268</v>
      </c>
      <c r="O50" s="25" t="s">
        <v>1268</v>
      </c>
      <c r="P50" s="25" t="s">
        <v>1268</v>
      </c>
      <c r="Q50" s="25" t="s">
        <v>1268</v>
      </c>
      <c r="R50" s="10">
        <v>4643</v>
      </c>
      <c r="S50" s="10">
        <v>0</v>
      </c>
      <c r="T50" s="14" t="e">
        <f>VLOOKUP(F50,#REF!,6,0)</f>
        <v>#REF!</v>
      </c>
      <c r="U50" s="14"/>
      <c r="V50" s="14"/>
      <c r="W50" s="14">
        <f t="shared" si="1"/>
        <v>0</v>
      </c>
      <c r="X50" s="14">
        <v>0</v>
      </c>
    </row>
    <row r="51" spans="1:24" s="13" customFormat="1" ht="32.25" customHeight="1" x14ac:dyDescent="0.4">
      <c r="A51" s="10">
        <v>45</v>
      </c>
      <c r="B51" s="11" t="s">
        <v>1014</v>
      </c>
      <c r="C51" s="11" t="s">
        <v>1014</v>
      </c>
      <c r="D51" s="291">
        <f>1+70+30+21+46+46+12+1</f>
        <v>227</v>
      </c>
      <c r="E51" s="25" t="s">
        <v>1269</v>
      </c>
      <c r="F51" s="11" t="s">
        <v>597</v>
      </c>
      <c r="G51" s="10" t="s">
        <v>1168</v>
      </c>
      <c r="H51" s="24" t="s">
        <v>1267</v>
      </c>
      <c r="I51" s="28" t="s">
        <v>1272</v>
      </c>
      <c r="J51" s="25" t="s">
        <v>1268</v>
      </c>
      <c r="K51" s="25" t="s">
        <v>1268</v>
      </c>
      <c r="L51" s="25" t="s">
        <v>1268</v>
      </c>
      <c r="M51" s="25" t="s">
        <v>1268</v>
      </c>
      <c r="N51" s="25" t="s">
        <v>1268</v>
      </c>
      <c r="O51" s="25" t="s">
        <v>1268</v>
      </c>
      <c r="P51" s="25" t="s">
        <v>1268</v>
      </c>
      <c r="Q51" s="25" t="s">
        <v>1268</v>
      </c>
      <c r="R51" s="10">
        <v>17138</v>
      </c>
      <c r="S51" s="10">
        <v>279</v>
      </c>
      <c r="T51" s="14" t="e">
        <f>VLOOKUP(F51,#REF!,6,0)</f>
        <v>#REF!</v>
      </c>
      <c r="U51" s="14"/>
      <c r="V51" s="14"/>
      <c r="W51" s="14">
        <f t="shared" si="1"/>
        <v>0</v>
      </c>
      <c r="X51" s="14">
        <v>279</v>
      </c>
    </row>
    <row r="52" spans="1:24" s="13" customFormat="1" ht="32.25" customHeight="1" x14ac:dyDescent="0.4">
      <c r="A52" s="10">
        <v>46</v>
      </c>
      <c r="B52" s="11" t="s">
        <v>1014</v>
      </c>
      <c r="C52" s="11" t="s">
        <v>1014</v>
      </c>
      <c r="D52" s="292"/>
      <c r="E52" s="25" t="s">
        <v>1269</v>
      </c>
      <c r="F52" s="11" t="s">
        <v>598</v>
      </c>
      <c r="G52" s="10" t="s">
        <v>1179</v>
      </c>
      <c r="H52" s="24" t="s">
        <v>1267</v>
      </c>
      <c r="I52" s="28" t="s">
        <v>1272</v>
      </c>
      <c r="J52" s="25" t="s">
        <v>1268</v>
      </c>
      <c r="K52" s="25" t="s">
        <v>1268</v>
      </c>
      <c r="L52" s="25" t="s">
        <v>1268</v>
      </c>
      <c r="M52" s="25" t="s">
        <v>1268</v>
      </c>
      <c r="N52" s="25" t="s">
        <v>1268</v>
      </c>
      <c r="O52" s="25" t="s">
        <v>1268</v>
      </c>
      <c r="P52" s="25" t="s">
        <v>1268</v>
      </c>
      <c r="Q52" s="25" t="s">
        <v>1268</v>
      </c>
      <c r="R52" s="10">
        <v>44102</v>
      </c>
      <c r="S52" s="10">
        <v>112</v>
      </c>
      <c r="T52" s="14" t="e">
        <f>VLOOKUP(F52,#REF!,6,0)</f>
        <v>#REF!</v>
      </c>
      <c r="U52" s="14"/>
      <c r="V52" s="14"/>
      <c r="W52" s="14">
        <f t="shared" si="1"/>
        <v>0</v>
      </c>
      <c r="X52" s="14">
        <v>112</v>
      </c>
    </row>
    <row r="53" spans="1:24" s="13" customFormat="1" ht="32.25" customHeight="1" x14ac:dyDescent="0.4">
      <c r="A53" s="10">
        <v>47</v>
      </c>
      <c r="B53" s="11" t="s">
        <v>1014</v>
      </c>
      <c r="C53" s="11" t="s">
        <v>1014</v>
      </c>
      <c r="D53" s="292"/>
      <c r="E53" s="25" t="s">
        <v>1269</v>
      </c>
      <c r="F53" s="11" t="s">
        <v>599</v>
      </c>
      <c r="G53" s="10" t="s">
        <v>1179</v>
      </c>
      <c r="H53" s="24" t="s">
        <v>1267</v>
      </c>
      <c r="I53" s="28" t="s">
        <v>1272</v>
      </c>
      <c r="J53" s="25" t="s">
        <v>1268</v>
      </c>
      <c r="K53" s="25" t="s">
        <v>1268</v>
      </c>
      <c r="L53" s="25" t="s">
        <v>1268</v>
      </c>
      <c r="M53" s="25" t="s">
        <v>1268</v>
      </c>
      <c r="N53" s="25" t="s">
        <v>1268</v>
      </c>
      <c r="O53" s="25" t="s">
        <v>1268</v>
      </c>
      <c r="P53" s="25" t="s">
        <v>1268</v>
      </c>
      <c r="Q53" s="25" t="s">
        <v>1268</v>
      </c>
      <c r="R53" s="10">
        <v>40738</v>
      </c>
      <c r="S53" s="10">
        <v>308</v>
      </c>
      <c r="T53" s="14" t="e">
        <f>VLOOKUP(F53,#REF!,6,0)</f>
        <v>#REF!</v>
      </c>
      <c r="U53" s="14"/>
      <c r="V53" s="14"/>
      <c r="W53" s="14">
        <f t="shared" si="1"/>
        <v>0</v>
      </c>
      <c r="X53" s="14">
        <v>308</v>
      </c>
    </row>
    <row r="54" spans="1:24" s="13" customFormat="1" ht="32.25" customHeight="1" x14ac:dyDescent="0.4">
      <c r="A54" s="10">
        <v>48</v>
      </c>
      <c r="B54" s="11" t="s">
        <v>1014</v>
      </c>
      <c r="C54" s="11" t="s">
        <v>1014</v>
      </c>
      <c r="D54" s="292"/>
      <c r="E54" s="25" t="s">
        <v>1269</v>
      </c>
      <c r="F54" s="11" t="s">
        <v>600</v>
      </c>
      <c r="G54" s="10" t="s">
        <v>1179</v>
      </c>
      <c r="H54" s="24" t="s">
        <v>1267</v>
      </c>
      <c r="I54" s="28" t="s">
        <v>1272</v>
      </c>
      <c r="J54" s="25" t="s">
        <v>1268</v>
      </c>
      <c r="K54" s="25" t="s">
        <v>1268</v>
      </c>
      <c r="L54" s="25" t="s">
        <v>1268</v>
      </c>
      <c r="M54" s="25" t="s">
        <v>1268</v>
      </c>
      <c r="N54" s="25" t="s">
        <v>1268</v>
      </c>
      <c r="O54" s="25" t="s">
        <v>1268</v>
      </c>
      <c r="P54" s="25" t="s">
        <v>1268</v>
      </c>
      <c r="Q54" s="25" t="s">
        <v>1268</v>
      </c>
      <c r="R54" s="10">
        <v>43964</v>
      </c>
      <c r="S54" s="10">
        <v>139</v>
      </c>
      <c r="T54" s="14" t="e">
        <f>VLOOKUP(F54,#REF!,6,0)</f>
        <v>#REF!</v>
      </c>
      <c r="U54" s="14"/>
      <c r="V54" s="14"/>
      <c r="W54" s="14">
        <f t="shared" si="1"/>
        <v>0</v>
      </c>
      <c r="X54" s="14">
        <v>139</v>
      </c>
    </row>
    <row r="55" spans="1:24" s="13" customFormat="1" ht="32.25" customHeight="1" x14ac:dyDescent="0.4">
      <c r="A55" s="10">
        <v>49</v>
      </c>
      <c r="B55" s="11" t="s">
        <v>1014</v>
      </c>
      <c r="C55" s="11" t="s">
        <v>1014</v>
      </c>
      <c r="D55" s="292"/>
      <c r="E55" s="25" t="s">
        <v>1269</v>
      </c>
      <c r="F55" s="11" t="s">
        <v>601</v>
      </c>
      <c r="G55" s="10" t="s">
        <v>1191</v>
      </c>
      <c r="H55" s="24" t="s">
        <v>1267</v>
      </c>
      <c r="I55" s="28" t="s">
        <v>1272</v>
      </c>
      <c r="J55" s="25" t="s">
        <v>1268</v>
      </c>
      <c r="K55" s="25" t="s">
        <v>1268</v>
      </c>
      <c r="L55" s="25" t="s">
        <v>1268</v>
      </c>
      <c r="M55" s="25" t="s">
        <v>1268</v>
      </c>
      <c r="N55" s="25" t="s">
        <v>1268</v>
      </c>
      <c r="O55" s="25" t="s">
        <v>1268</v>
      </c>
      <c r="P55" s="25" t="s">
        <v>1268</v>
      </c>
      <c r="Q55" s="25" t="s">
        <v>1268</v>
      </c>
      <c r="R55" s="10">
        <v>56179</v>
      </c>
      <c r="S55" s="10">
        <v>487</v>
      </c>
      <c r="T55" s="14" t="e">
        <f>VLOOKUP(F55,#REF!,6,0)</f>
        <v>#REF!</v>
      </c>
      <c r="U55" s="14"/>
      <c r="V55" s="14"/>
      <c r="W55" s="14">
        <f t="shared" si="1"/>
        <v>0</v>
      </c>
      <c r="X55" s="14">
        <v>487</v>
      </c>
    </row>
    <row r="56" spans="1:24" s="13" customFormat="1" ht="32.25" customHeight="1" x14ac:dyDescent="0.4">
      <c r="A56" s="10">
        <v>50</v>
      </c>
      <c r="B56" s="11" t="s">
        <v>1014</v>
      </c>
      <c r="C56" s="11" t="s">
        <v>1014</v>
      </c>
      <c r="D56" s="292"/>
      <c r="E56" s="25" t="s">
        <v>1269</v>
      </c>
      <c r="F56" s="11" t="s">
        <v>602</v>
      </c>
      <c r="G56" s="10">
        <v>1.2</v>
      </c>
      <c r="H56" s="24" t="s">
        <v>1267</v>
      </c>
      <c r="I56" s="28" t="s">
        <v>1272</v>
      </c>
      <c r="J56" s="25" t="s">
        <v>1268</v>
      </c>
      <c r="K56" s="25" t="s">
        <v>1268</v>
      </c>
      <c r="L56" s="25" t="s">
        <v>1268</v>
      </c>
      <c r="M56" s="10">
        <v>1.39</v>
      </c>
      <c r="N56" s="25" t="s">
        <v>1268</v>
      </c>
      <c r="O56" s="25" t="s">
        <v>1268</v>
      </c>
      <c r="P56" s="25" t="s">
        <v>1268</v>
      </c>
      <c r="Q56" s="25" t="s">
        <v>1268</v>
      </c>
      <c r="R56" s="10">
        <v>20214</v>
      </c>
      <c r="S56" s="10">
        <v>411</v>
      </c>
      <c r="T56" s="14" t="e">
        <f>VLOOKUP(F56,#REF!,6,0)</f>
        <v>#REF!</v>
      </c>
      <c r="U56" s="14" t="e">
        <f>VLOOKUP(F56,#REF!,7,0)</f>
        <v>#REF!</v>
      </c>
      <c r="V56" s="14" t="e">
        <f>VLOOKUP(F56,#REF!,8,0)</f>
        <v>#REF!</v>
      </c>
      <c r="W56" s="14" t="e">
        <f t="shared" si="1"/>
        <v>#REF!</v>
      </c>
      <c r="X56" s="14">
        <v>366</v>
      </c>
    </row>
    <row r="57" spans="1:24" s="13" customFormat="1" ht="32.25" customHeight="1" x14ac:dyDescent="0.4">
      <c r="A57" s="10">
        <v>51</v>
      </c>
      <c r="B57" s="11" t="s">
        <v>1014</v>
      </c>
      <c r="C57" s="11" t="s">
        <v>1014</v>
      </c>
      <c r="D57" s="292"/>
      <c r="E57" s="25" t="s">
        <v>1269</v>
      </c>
      <c r="F57" s="11" t="s">
        <v>603</v>
      </c>
      <c r="G57" s="10" t="s">
        <v>1168</v>
      </c>
      <c r="H57" s="24" t="s">
        <v>1267</v>
      </c>
      <c r="I57" s="28" t="s">
        <v>1272</v>
      </c>
      <c r="J57" s="25" t="s">
        <v>1268</v>
      </c>
      <c r="K57" s="25" t="s">
        <v>1268</v>
      </c>
      <c r="L57" s="25" t="s">
        <v>1268</v>
      </c>
      <c r="M57" s="25" t="s">
        <v>1268</v>
      </c>
      <c r="N57" s="25" t="s">
        <v>1268</v>
      </c>
      <c r="O57" s="25" t="s">
        <v>1268</v>
      </c>
      <c r="P57" s="25" t="s">
        <v>1268</v>
      </c>
      <c r="Q57" s="25" t="s">
        <v>1268</v>
      </c>
      <c r="R57" s="10">
        <v>9719</v>
      </c>
      <c r="S57" s="10">
        <v>198</v>
      </c>
      <c r="T57" s="14" t="e">
        <f>VLOOKUP(F57,#REF!,6,0)</f>
        <v>#REF!</v>
      </c>
      <c r="U57" s="14"/>
      <c r="V57" s="14"/>
      <c r="W57" s="14">
        <f t="shared" si="1"/>
        <v>0</v>
      </c>
      <c r="X57" s="14">
        <v>198</v>
      </c>
    </row>
    <row r="58" spans="1:24" s="13" customFormat="1" ht="32.25" customHeight="1" x14ac:dyDescent="0.4">
      <c r="A58" s="10">
        <v>52</v>
      </c>
      <c r="B58" s="11" t="s">
        <v>1014</v>
      </c>
      <c r="C58" s="11" t="s">
        <v>1014</v>
      </c>
      <c r="D58" s="293"/>
      <c r="E58" s="25" t="s">
        <v>1269</v>
      </c>
      <c r="F58" s="11" t="s">
        <v>604</v>
      </c>
      <c r="G58" s="10" t="s">
        <v>1168</v>
      </c>
      <c r="H58" s="24" t="s">
        <v>1267</v>
      </c>
      <c r="I58" s="28" t="s">
        <v>1272</v>
      </c>
      <c r="J58" s="25" t="s">
        <v>1268</v>
      </c>
      <c r="K58" s="25" t="s">
        <v>1268</v>
      </c>
      <c r="L58" s="25" t="s">
        <v>1268</v>
      </c>
      <c r="M58" s="25" t="s">
        <v>1268</v>
      </c>
      <c r="N58" s="25" t="s">
        <v>1268</v>
      </c>
      <c r="O58" s="25" t="s">
        <v>1268</v>
      </c>
      <c r="P58" s="25" t="s">
        <v>1268</v>
      </c>
      <c r="Q58" s="25" t="s">
        <v>1268</v>
      </c>
      <c r="R58" s="10">
        <v>2973</v>
      </c>
      <c r="S58" s="10">
        <v>7</v>
      </c>
      <c r="T58" s="14" t="e">
        <f>VLOOKUP(F58,#REF!,6,0)</f>
        <v>#REF!</v>
      </c>
      <c r="U58" s="14"/>
      <c r="V58" s="14"/>
      <c r="W58" s="14">
        <f t="shared" si="1"/>
        <v>0</v>
      </c>
      <c r="X58" s="14">
        <v>7</v>
      </c>
    </row>
    <row r="59" spans="1:24" s="13" customFormat="1" ht="32.25" customHeight="1" x14ac:dyDescent="0.4">
      <c r="A59" s="10">
        <v>53</v>
      </c>
      <c r="B59" s="11" t="s">
        <v>1016</v>
      </c>
      <c r="C59" s="11" t="s">
        <v>1049</v>
      </c>
      <c r="D59" s="291"/>
      <c r="E59" s="25" t="s">
        <v>1269</v>
      </c>
      <c r="F59" s="11" t="s">
        <v>622</v>
      </c>
      <c r="G59" s="10" t="s">
        <v>1203</v>
      </c>
      <c r="H59" s="24" t="s">
        <v>1267</v>
      </c>
      <c r="I59" s="28" t="s">
        <v>1272</v>
      </c>
      <c r="J59" s="25" t="s">
        <v>1268</v>
      </c>
      <c r="K59" s="25" t="s">
        <v>1268</v>
      </c>
      <c r="L59" s="25" t="s">
        <v>1268</v>
      </c>
      <c r="M59" s="25" t="s">
        <v>1268</v>
      </c>
      <c r="N59" s="25" t="s">
        <v>1268</v>
      </c>
      <c r="O59" s="25" t="s">
        <v>1268</v>
      </c>
      <c r="P59" s="25" t="s">
        <v>1268</v>
      </c>
      <c r="Q59" s="25" t="s">
        <v>1268</v>
      </c>
      <c r="R59" s="10">
        <v>7804</v>
      </c>
      <c r="S59" s="10">
        <v>0</v>
      </c>
      <c r="T59" s="14" t="e">
        <f>VLOOKUP(F59,#REF!,6,0)</f>
        <v>#REF!</v>
      </c>
      <c r="U59" s="14"/>
      <c r="V59" s="14"/>
      <c r="W59" s="14">
        <f t="shared" si="1"/>
        <v>0</v>
      </c>
      <c r="X59" s="14">
        <v>0</v>
      </c>
    </row>
    <row r="60" spans="1:24" s="13" customFormat="1" ht="32.25" customHeight="1" x14ac:dyDescent="0.4">
      <c r="A60" s="10">
        <v>54</v>
      </c>
      <c r="B60" s="11" t="s">
        <v>1016</v>
      </c>
      <c r="C60" s="11" t="s">
        <v>1049</v>
      </c>
      <c r="D60" s="293"/>
      <c r="E60" s="25" t="s">
        <v>1269</v>
      </c>
      <c r="F60" s="11" t="s">
        <v>627</v>
      </c>
      <c r="G60" s="10" t="s">
        <v>1226</v>
      </c>
      <c r="H60" s="24" t="s">
        <v>1267</v>
      </c>
      <c r="I60" s="28" t="s">
        <v>1272</v>
      </c>
      <c r="J60" s="25" t="s">
        <v>1268</v>
      </c>
      <c r="K60" s="25" t="s">
        <v>1268</v>
      </c>
      <c r="L60" s="25" t="s">
        <v>1268</v>
      </c>
      <c r="M60" s="25" t="s">
        <v>1268</v>
      </c>
      <c r="N60" s="25" t="s">
        <v>1268</v>
      </c>
      <c r="O60" s="25" t="s">
        <v>1268</v>
      </c>
      <c r="P60" s="25" t="s">
        <v>1268</v>
      </c>
      <c r="Q60" s="25" t="s">
        <v>1268</v>
      </c>
      <c r="R60" s="10">
        <v>9743</v>
      </c>
      <c r="S60" s="10">
        <v>0</v>
      </c>
      <c r="T60" s="14" t="e">
        <f>VLOOKUP(F60,#REF!,6,0)</f>
        <v>#REF!</v>
      </c>
      <c r="U60" s="14" t="e">
        <f>VLOOKUP(F60,#REF!,7,0)</f>
        <v>#REF!</v>
      </c>
      <c r="V60" s="14" t="e">
        <f>VLOOKUP(F60,#REF!,8,0)</f>
        <v>#REF!</v>
      </c>
      <c r="W60" s="14" t="e">
        <f t="shared" si="1"/>
        <v>#REF!</v>
      </c>
      <c r="X60" s="14">
        <v>0</v>
      </c>
    </row>
    <row r="61" spans="1:24" s="13" customFormat="1" ht="32.25" customHeight="1" x14ac:dyDescent="0.4">
      <c r="A61" s="10">
        <v>55</v>
      </c>
      <c r="B61" s="11" t="s">
        <v>1016</v>
      </c>
      <c r="C61" s="11" t="s">
        <v>1048</v>
      </c>
      <c r="D61" s="291">
        <f>18+27+18+21+13</f>
        <v>97</v>
      </c>
      <c r="E61" s="25" t="s">
        <v>1269</v>
      </c>
      <c r="F61" s="11" t="s">
        <v>621</v>
      </c>
      <c r="G61" s="10" t="s">
        <v>1234</v>
      </c>
      <c r="H61" s="24" t="s">
        <v>1267</v>
      </c>
      <c r="I61" s="28" t="s">
        <v>1272</v>
      </c>
      <c r="J61" s="25" t="s">
        <v>1268</v>
      </c>
      <c r="K61" s="25" t="s">
        <v>1268</v>
      </c>
      <c r="L61" s="25" t="s">
        <v>1268</v>
      </c>
      <c r="M61" s="25" t="s">
        <v>1268</v>
      </c>
      <c r="N61" s="25" t="s">
        <v>1268</v>
      </c>
      <c r="O61" s="25" t="s">
        <v>1268</v>
      </c>
      <c r="P61" s="25" t="s">
        <v>1268</v>
      </c>
      <c r="Q61" s="25" t="s">
        <v>1268</v>
      </c>
      <c r="R61" s="10">
        <v>85108</v>
      </c>
      <c r="S61" s="10">
        <v>732</v>
      </c>
      <c r="T61" s="14" t="e">
        <f>VLOOKUP(F61,#REF!,6,0)</f>
        <v>#REF!</v>
      </c>
      <c r="U61" s="14"/>
      <c r="V61" s="14"/>
      <c r="W61" s="14">
        <f t="shared" si="1"/>
        <v>0</v>
      </c>
      <c r="X61" s="14">
        <v>732</v>
      </c>
    </row>
    <row r="62" spans="1:24" s="13" customFormat="1" ht="32.25" customHeight="1" x14ac:dyDescent="0.4">
      <c r="A62" s="10">
        <v>56</v>
      </c>
      <c r="B62" s="11" t="s">
        <v>1016</v>
      </c>
      <c r="C62" s="11" t="s">
        <v>1048</v>
      </c>
      <c r="D62" s="292"/>
      <c r="E62" s="25" t="s">
        <v>1269</v>
      </c>
      <c r="F62" s="11" t="s">
        <v>623</v>
      </c>
      <c r="G62" s="10" t="s">
        <v>1135</v>
      </c>
      <c r="H62" s="24" t="s">
        <v>1267</v>
      </c>
      <c r="I62" s="28" t="s">
        <v>1272</v>
      </c>
      <c r="J62" s="25" t="s">
        <v>1268</v>
      </c>
      <c r="K62" s="25" t="s">
        <v>1268</v>
      </c>
      <c r="L62" s="25" t="s">
        <v>1268</v>
      </c>
      <c r="M62" s="25" t="s">
        <v>1268</v>
      </c>
      <c r="N62" s="25" t="s">
        <v>1268</v>
      </c>
      <c r="O62" s="25" t="s">
        <v>1268</v>
      </c>
      <c r="P62" s="25" t="s">
        <v>1268</v>
      </c>
      <c r="Q62" s="25" t="s">
        <v>1268</v>
      </c>
      <c r="R62" s="10">
        <v>44735</v>
      </c>
      <c r="S62" s="10">
        <v>256</v>
      </c>
      <c r="T62" s="14" t="e">
        <f>VLOOKUP(F62,#REF!,6,0)</f>
        <v>#REF!</v>
      </c>
      <c r="U62" s="14"/>
      <c r="V62" s="14"/>
      <c r="W62" s="14">
        <f t="shared" si="1"/>
        <v>0</v>
      </c>
      <c r="X62" s="14">
        <v>256</v>
      </c>
    </row>
    <row r="63" spans="1:24" s="13" customFormat="1" ht="32.25" customHeight="1" x14ac:dyDescent="0.4">
      <c r="A63" s="10">
        <v>57</v>
      </c>
      <c r="B63" s="11" t="s">
        <v>1016</v>
      </c>
      <c r="C63" s="11" t="s">
        <v>1048</v>
      </c>
      <c r="D63" s="292"/>
      <c r="E63" s="25" t="s">
        <v>1269</v>
      </c>
      <c r="F63" s="11" t="s">
        <v>624</v>
      </c>
      <c r="G63" s="10" t="s">
        <v>1156</v>
      </c>
      <c r="H63" s="24" t="s">
        <v>1267</v>
      </c>
      <c r="I63" s="28" t="s">
        <v>1272</v>
      </c>
      <c r="J63" s="25" t="s">
        <v>1268</v>
      </c>
      <c r="K63" s="25" t="s">
        <v>1268</v>
      </c>
      <c r="L63" s="25" t="s">
        <v>1268</v>
      </c>
      <c r="M63" s="25" t="s">
        <v>1268</v>
      </c>
      <c r="N63" s="25" t="s">
        <v>1268</v>
      </c>
      <c r="O63" s="25" t="s">
        <v>1268</v>
      </c>
      <c r="P63" s="25" t="s">
        <v>1268</v>
      </c>
      <c r="Q63" s="25" t="s">
        <v>1268</v>
      </c>
      <c r="R63" s="10">
        <v>48403</v>
      </c>
      <c r="S63" s="10">
        <v>183</v>
      </c>
      <c r="T63" s="14" t="e">
        <f>VLOOKUP(F63,#REF!,6,0)</f>
        <v>#REF!</v>
      </c>
      <c r="U63" s="14"/>
      <c r="V63" s="14"/>
      <c r="W63" s="14">
        <f t="shared" si="1"/>
        <v>0</v>
      </c>
      <c r="X63" s="14">
        <v>183</v>
      </c>
    </row>
    <row r="64" spans="1:24" s="13" customFormat="1" ht="32.25" customHeight="1" x14ac:dyDescent="0.4">
      <c r="A64" s="10">
        <v>58</v>
      </c>
      <c r="B64" s="11" t="s">
        <v>1016</v>
      </c>
      <c r="C64" s="11" t="s">
        <v>1048</v>
      </c>
      <c r="D64" s="292"/>
      <c r="E64" s="25" t="s">
        <v>1269</v>
      </c>
      <c r="F64" s="11" t="s">
        <v>625</v>
      </c>
      <c r="G64" s="10" t="s">
        <v>1181</v>
      </c>
      <c r="H64" s="24" t="s">
        <v>1267</v>
      </c>
      <c r="I64" s="28" t="s">
        <v>1272</v>
      </c>
      <c r="J64" s="25" t="s">
        <v>1268</v>
      </c>
      <c r="K64" s="25" t="s">
        <v>1268</v>
      </c>
      <c r="L64" s="25" t="s">
        <v>1268</v>
      </c>
      <c r="M64" s="25" t="s">
        <v>1268</v>
      </c>
      <c r="N64" s="25" t="s">
        <v>1268</v>
      </c>
      <c r="O64" s="25" t="s">
        <v>1268</v>
      </c>
      <c r="P64" s="25" t="s">
        <v>1268</v>
      </c>
      <c r="Q64" s="25" t="s">
        <v>1268</v>
      </c>
      <c r="R64" s="10">
        <v>62093</v>
      </c>
      <c r="S64" s="10">
        <v>297</v>
      </c>
      <c r="T64" s="14" t="e">
        <f>VLOOKUP(F64,#REF!,6,0)</f>
        <v>#REF!</v>
      </c>
      <c r="U64" s="14"/>
      <c r="V64" s="14"/>
      <c r="W64" s="14">
        <f t="shared" si="1"/>
        <v>0</v>
      </c>
      <c r="X64" s="14">
        <v>297</v>
      </c>
    </row>
    <row r="65" spans="1:24" s="13" customFormat="1" ht="32.25" customHeight="1" x14ac:dyDescent="0.4">
      <c r="A65" s="10">
        <v>59</v>
      </c>
      <c r="B65" s="11" t="s">
        <v>1016</v>
      </c>
      <c r="C65" s="11" t="s">
        <v>1048</v>
      </c>
      <c r="D65" s="293"/>
      <c r="E65" s="25" t="s">
        <v>1269</v>
      </c>
      <c r="F65" s="11" t="s">
        <v>631</v>
      </c>
      <c r="G65" s="10" t="s">
        <v>1168</v>
      </c>
      <c r="H65" s="24" t="s">
        <v>1267</v>
      </c>
      <c r="I65" s="28" t="s">
        <v>1272</v>
      </c>
      <c r="J65" s="25" t="s">
        <v>1268</v>
      </c>
      <c r="K65" s="25" t="s">
        <v>1268</v>
      </c>
      <c r="L65" s="25" t="s">
        <v>1268</v>
      </c>
      <c r="M65" s="25" t="s">
        <v>1268</v>
      </c>
      <c r="N65" s="25" t="s">
        <v>1268</v>
      </c>
      <c r="O65" s="25" t="s">
        <v>1268</v>
      </c>
      <c r="P65" s="25" t="s">
        <v>1268</v>
      </c>
      <c r="Q65" s="25" t="s">
        <v>1268</v>
      </c>
      <c r="R65" s="10">
        <v>-3535</v>
      </c>
      <c r="S65" s="10">
        <v>186</v>
      </c>
      <c r="T65" s="14" t="e">
        <f>VLOOKUP(F65,#REF!,6,0)</f>
        <v>#REF!</v>
      </c>
      <c r="U65" s="14"/>
      <c r="V65" s="14"/>
      <c r="W65" s="14">
        <f t="shared" si="1"/>
        <v>0</v>
      </c>
      <c r="X65" s="14">
        <v>186</v>
      </c>
    </row>
    <row r="66" spans="1:24" s="13" customFormat="1" ht="32.25" customHeight="1" x14ac:dyDescent="0.4">
      <c r="A66" s="10">
        <v>60</v>
      </c>
      <c r="B66" s="11" t="s">
        <v>1016</v>
      </c>
      <c r="C66" s="11" t="s">
        <v>1016</v>
      </c>
      <c r="D66" s="291">
        <f>36+47+17+21+36+27+1+1+32+21</f>
        <v>239</v>
      </c>
      <c r="E66" s="25" t="s">
        <v>1269</v>
      </c>
      <c r="F66" s="11" t="s">
        <v>614</v>
      </c>
      <c r="G66" s="10" t="s">
        <v>1192</v>
      </c>
      <c r="H66" s="24" t="s">
        <v>1267</v>
      </c>
      <c r="I66" s="28" t="s">
        <v>1272</v>
      </c>
      <c r="J66" s="25" t="s">
        <v>1268</v>
      </c>
      <c r="K66" s="25" t="s">
        <v>1268</v>
      </c>
      <c r="L66" s="25" t="s">
        <v>1268</v>
      </c>
      <c r="M66" s="25" t="s">
        <v>1268</v>
      </c>
      <c r="N66" s="25" t="s">
        <v>1268</v>
      </c>
      <c r="O66" s="25" t="s">
        <v>1268</v>
      </c>
      <c r="P66" s="25" t="s">
        <v>1268</v>
      </c>
      <c r="Q66" s="25" t="s">
        <v>1268</v>
      </c>
      <c r="R66" s="10">
        <v>77715</v>
      </c>
      <c r="S66" s="10">
        <v>250</v>
      </c>
      <c r="T66" s="14" t="e">
        <f>VLOOKUP(F66,#REF!,6,0)</f>
        <v>#REF!</v>
      </c>
      <c r="U66" s="14"/>
      <c r="V66" s="14"/>
      <c r="W66" s="14">
        <f t="shared" si="1"/>
        <v>0</v>
      </c>
      <c r="X66" s="14">
        <v>250</v>
      </c>
    </row>
    <row r="67" spans="1:24" s="13" customFormat="1" ht="32.25" customHeight="1" x14ac:dyDescent="0.4">
      <c r="A67" s="10">
        <v>61</v>
      </c>
      <c r="B67" s="11" t="s">
        <v>1016</v>
      </c>
      <c r="C67" s="11" t="s">
        <v>1016</v>
      </c>
      <c r="D67" s="292"/>
      <c r="E67" s="25" t="s">
        <v>1269</v>
      </c>
      <c r="F67" s="11" t="s">
        <v>615</v>
      </c>
      <c r="G67" s="10">
        <v>0.9</v>
      </c>
      <c r="H67" s="24" t="s">
        <v>1267</v>
      </c>
      <c r="I67" s="28" t="s">
        <v>1272</v>
      </c>
      <c r="J67" s="25" t="s">
        <v>1268</v>
      </c>
      <c r="K67" s="25" t="s">
        <v>1268</v>
      </c>
      <c r="L67" s="25" t="s">
        <v>1268</v>
      </c>
      <c r="M67" s="10">
        <v>1.67</v>
      </c>
      <c r="N67" s="25" t="s">
        <v>1268</v>
      </c>
      <c r="O67" s="25" t="s">
        <v>1268</v>
      </c>
      <c r="P67" s="25" t="s">
        <v>1268</v>
      </c>
      <c r="Q67" s="25" t="s">
        <v>1268</v>
      </c>
      <c r="R67" s="10">
        <v>94581</v>
      </c>
      <c r="S67" s="10">
        <v>827</v>
      </c>
      <c r="T67" s="14" t="e">
        <f>VLOOKUP(F67,#REF!,6,0)</f>
        <v>#REF!</v>
      </c>
      <c r="U67" s="14"/>
      <c r="V67" s="14"/>
      <c r="W67" s="14">
        <f t="shared" si="1"/>
        <v>0</v>
      </c>
      <c r="X67" s="14">
        <v>557</v>
      </c>
    </row>
    <row r="68" spans="1:24" s="13" customFormat="1" ht="32.25" customHeight="1" x14ac:dyDescent="0.4">
      <c r="A68" s="10">
        <v>62</v>
      </c>
      <c r="B68" s="11" t="s">
        <v>1016</v>
      </c>
      <c r="C68" s="11" t="s">
        <v>1016</v>
      </c>
      <c r="D68" s="292"/>
      <c r="E68" s="25" t="s">
        <v>1269</v>
      </c>
      <c r="F68" s="11" t="s">
        <v>616</v>
      </c>
      <c r="G68" s="10" t="s">
        <v>1252</v>
      </c>
      <c r="H68" s="24" t="s">
        <v>1267</v>
      </c>
      <c r="I68" s="28" t="s">
        <v>1272</v>
      </c>
      <c r="J68" s="25" t="s">
        <v>1268</v>
      </c>
      <c r="K68" s="25" t="s">
        <v>1268</v>
      </c>
      <c r="L68" s="25" t="s">
        <v>1268</v>
      </c>
      <c r="M68" s="25" t="s">
        <v>1268</v>
      </c>
      <c r="N68" s="25" t="s">
        <v>1268</v>
      </c>
      <c r="O68" s="25" t="s">
        <v>1268</v>
      </c>
      <c r="P68" s="25" t="s">
        <v>1268</v>
      </c>
      <c r="Q68" s="25" t="s">
        <v>1268</v>
      </c>
      <c r="R68" s="10">
        <v>3365</v>
      </c>
      <c r="S68" s="10">
        <v>70</v>
      </c>
      <c r="T68" s="14" t="e">
        <f>VLOOKUP(F68,#REF!,6,0)</f>
        <v>#REF!</v>
      </c>
      <c r="U68" s="14"/>
      <c r="V68" s="14"/>
      <c r="W68" s="14">
        <f t="shared" si="1"/>
        <v>0</v>
      </c>
      <c r="X68" s="14">
        <v>70</v>
      </c>
    </row>
    <row r="69" spans="1:24" s="13" customFormat="1" ht="32.25" customHeight="1" x14ac:dyDescent="0.4">
      <c r="A69" s="10">
        <v>63</v>
      </c>
      <c r="B69" s="11" t="s">
        <v>1016</v>
      </c>
      <c r="C69" s="11" t="s">
        <v>1016</v>
      </c>
      <c r="D69" s="292"/>
      <c r="E69" s="25" t="s">
        <v>1269</v>
      </c>
      <c r="F69" s="11" t="s">
        <v>617</v>
      </c>
      <c r="G69" s="10" t="s">
        <v>1233</v>
      </c>
      <c r="H69" s="24" t="s">
        <v>1267</v>
      </c>
      <c r="I69" s="28" t="s">
        <v>1272</v>
      </c>
      <c r="J69" s="25" t="s">
        <v>1268</v>
      </c>
      <c r="K69" s="25" t="s">
        <v>1268</v>
      </c>
      <c r="L69" s="25" t="s">
        <v>1268</v>
      </c>
      <c r="M69" s="25" t="s">
        <v>1268</v>
      </c>
      <c r="N69" s="25" t="s">
        <v>1268</v>
      </c>
      <c r="O69" s="25" t="s">
        <v>1268</v>
      </c>
      <c r="P69" s="25" t="s">
        <v>1268</v>
      </c>
      <c r="Q69" s="25" t="s">
        <v>1268</v>
      </c>
      <c r="R69" s="10">
        <v>68329</v>
      </c>
      <c r="S69" s="10">
        <v>444</v>
      </c>
      <c r="T69" s="14" t="e">
        <f>VLOOKUP(F69,#REF!,6,0)</f>
        <v>#REF!</v>
      </c>
      <c r="U69" s="14"/>
      <c r="V69" s="14"/>
      <c r="W69" s="14">
        <f t="shared" si="1"/>
        <v>0</v>
      </c>
      <c r="X69" s="14">
        <v>444</v>
      </c>
    </row>
    <row r="70" spans="1:24" s="13" customFormat="1" ht="32.25" customHeight="1" x14ac:dyDescent="0.4">
      <c r="A70" s="10">
        <v>64</v>
      </c>
      <c r="B70" s="11" t="s">
        <v>1016</v>
      </c>
      <c r="C70" s="11" t="s">
        <v>1016</v>
      </c>
      <c r="D70" s="292"/>
      <c r="E70" s="25" t="s">
        <v>1269</v>
      </c>
      <c r="F70" s="11" t="s">
        <v>618</v>
      </c>
      <c r="G70" s="10" t="s">
        <v>1145</v>
      </c>
      <c r="H70" s="24" t="s">
        <v>1267</v>
      </c>
      <c r="I70" s="28" t="s">
        <v>1272</v>
      </c>
      <c r="J70" s="25" t="s">
        <v>1268</v>
      </c>
      <c r="K70" s="25" t="s">
        <v>1268</v>
      </c>
      <c r="L70" s="25" t="s">
        <v>1268</v>
      </c>
      <c r="M70" s="25" t="s">
        <v>1268</v>
      </c>
      <c r="N70" s="25" t="s">
        <v>1268</v>
      </c>
      <c r="O70" s="25" t="s">
        <v>1268</v>
      </c>
      <c r="P70" s="25" t="s">
        <v>1268</v>
      </c>
      <c r="Q70" s="25" t="s">
        <v>1268</v>
      </c>
      <c r="R70" s="10">
        <v>75685</v>
      </c>
      <c r="S70" s="10">
        <v>293</v>
      </c>
      <c r="T70" s="14" t="e">
        <f>VLOOKUP(F70,#REF!,6,0)</f>
        <v>#REF!</v>
      </c>
      <c r="U70" s="14"/>
      <c r="V70" s="14"/>
      <c r="W70" s="14">
        <f t="shared" si="1"/>
        <v>0</v>
      </c>
      <c r="X70" s="14">
        <v>293</v>
      </c>
    </row>
    <row r="71" spans="1:24" s="13" customFormat="1" ht="32.25" customHeight="1" x14ac:dyDescent="0.4">
      <c r="A71" s="10">
        <v>65</v>
      </c>
      <c r="B71" s="11" t="s">
        <v>1016</v>
      </c>
      <c r="C71" s="11" t="s">
        <v>1016</v>
      </c>
      <c r="D71" s="292"/>
      <c r="E71" s="25" t="s">
        <v>1269</v>
      </c>
      <c r="F71" s="11" t="s">
        <v>619</v>
      </c>
      <c r="G71" s="10" t="s">
        <v>1210</v>
      </c>
      <c r="H71" s="24" t="s">
        <v>1267</v>
      </c>
      <c r="I71" s="28" t="s">
        <v>1272</v>
      </c>
      <c r="J71" s="25" t="s">
        <v>1268</v>
      </c>
      <c r="K71" s="25" t="s">
        <v>1268</v>
      </c>
      <c r="L71" s="25" t="s">
        <v>1268</v>
      </c>
      <c r="M71" s="25" t="s">
        <v>1268</v>
      </c>
      <c r="N71" s="25" t="s">
        <v>1268</v>
      </c>
      <c r="O71" s="25" t="s">
        <v>1268</v>
      </c>
      <c r="P71" s="25" t="s">
        <v>1268</v>
      </c>
      <c r="Q71" s="25" t="s">
        <v>1268</v>
      </c>
      <c r="R71" s="10">
        <v>36261</v>
      </c>
      <c r="S71" s="10">
        <v>0</v>
      </c>
      <c r="T71" s="14" t="e">
        <f>VLOOKUP(F71,#REF!,6,0)</f>
        <v>#REF!</v>
      </c>
      <c r="U71" s="14"/>
      <c r="V71" s="14"/>
      <c r="W71" s="14">
        <f t="shared" si="1"/>
        <v>0</v>
      </c>
      <c r="X71" s="14">
        <v>0</v>
      </c>
    </row>
    <row r="72" spans="1:24" s="13" customFormat="1" ht="32.25" customHeight="1" x14ac:dyDescent="0.4">
      <c r="A72" s="10">
        <v>66</v>
      </c>
      <c r="B72" s="11" t="s">
        <v>1016</v>
      </c>
      <c r="C72" s="11" t="s">
        <v>1016</v>
      </c>
      <c r="D72" s="292"/>
      <c r="E72" s="25" t="s">
        <v>1269</v>
      </c>
      <c r="F72" s="11" t="s">
        <v>620</v>
      </c>
      <c r="G72" s="10" t="s">
        <v>1226</v>
      </c>
      <c r="H72" s="24" t="s">
        <v>1267</v>
      </c>
      <c r="I72" s="28" t="s">
        <v>1272</v>
      </c>
      <c r="J72" s="25" t="s">
        <v>1268</v>
      </c>
      <c r="K72" s="25" t="s">
        <v>1268</v>
      </c>
      <c r="L72" s="25" t="s">
        <v>1268</v>
      </c>
      <c r="M72" s="25" t="s">
        <v>1268</v>
      </c>
      <c r="N72" s="25" t="s">
        <v>1268</v>
      </c>
      <c r="O72" s="25" t="s">
        <v>1268</v>
      </c>
      <c r="P72" s="25" t="s">
        <v>1268</v>
      </c>
      <c r="Q72" s="25" t="s">
        <v>1268</v>
      </c>
      <c r="R72" s="10">
        <v>5794</v>
      </c>
      <c r="S72" s="10">
        <v>250</v>
      </c>
      <c r="T72" s="14" t="e">
        <f>VLOOKUP(F72,#REF!,6,0)</f>
        <v>#REF!</v>
      </c>
      <c r="U72" s="14"/>
      <c r="V72" s="14"/>
      <c r="W72" s="14">
        <f t="shared" si="1"/>
        <v>0</v>
      </c>
      <c r="X72" s="14">
        <v>250</v>
      </c>
    </row>
    <row r="73" spans="1:24" s="13" customFormat="1" ht="32.25" customHeight="1" x14ac:dyDescent="0.4">
      <c r="A73" s="10">
        <v>67</v>
      </c>
      <c r="B73" s="11" t="s">
        <v>1016</v>
      </c>
      <c r="C73" s="11" t="s">
        <v>1016</v>
      </c>
      <c r="D73" s="292"/>
      <c r="E73" s="25" t="s">
        <v>1269</v>
      </c>
      <c r="F73" s="11" t="s">
        <v>626</v>
      </c>
      <c r="G73" s="10" t="s">
        <v>1168</v>
      </c>
      <c r="H73" s="24" t="s">
        <v>1267</v>
      </c>
      <c r="I73" s="28" t="s">
        <v>1272</v>
      </c>
      <c r="J73" s="25" t="s">
        <v>1268</v>
      </c>
      <c r="K73" s="25" t="s">
        <v>1268</v>
      </c>
      <c r="L73" s="25" t="s">
        <v>1268</v>
      </c>
      <c r="M73" s="25" t="s">
        <v>1268</v>
      </c>
      <c r="N73" s="25" t="s">
        <v>1268</v>
      </c>
      <c r="O73" s="25" t="s">
        <v>1268</v>
      </c>
      <c r="P73" s="25" t="s">
        <v>1268</v>
      </c>
      <c r="Q73" s="25" t="s">
        <v>1268</v>
      </c>
      <c r="R73" s="10">
        <v>891</v>
      </c>
      <c r="S73" s="10">
        <v>0</v>
      </c>
      <c r="T73" s="14" t="e">
        <f>VLOOKUP(F73,#REF!,6,0)</f>
        <v>#REF!</v>
      </c>
      <c r="U73" s="14" t="e">
        <f>VLOOKUP(F73,#REF!,7,0)</f>
        <v>#REF!</v>
      </c>
      <c r="V73" s="14" t="e">
        <f>VLOOKUP(F73,#REF!,8,0)</f>
        <v>#REF!</v>
      </c>
      <c r="W73" s="14" t="e">
        <f t="shared" si="1"/>
        <v>#REF!</v>
      </c>
      <c r="X73" s="14">
        <v>0</v>
      </c>
    </row>
    <row r="74" spans="1:24" s="13" customFormat="1" ht="32.25" customHeight="1" x14ac:dyDescent="0.4">
      <c r="A74" s="10">
        <v>68</v>
      </c>
      <c r="B74" s="11" t="s">
        <v>1016</v>
      </c>
      <c r="C74" s="11" t="s">
        <v>1016</v>
      </c>
      <c r="D74" s="292"/>
      <c r="E74" s="25" t="s">
        <v>1269</v>
      </c>
      <c r="F74" s="11" t="s">
        <v>628</v>
      </c>
      <c r="G74" s="10">
        <v>1</v>
      </c>
      <c r="H74" s="24" t="s">
        <v>1267</v>
      </c>
      <c r="I74" s="28" t="s">
        <v>1272</v>
      </c>
      <c r="J74" s="25" t="s">
        <v>1268</v>
      </c>
      <c r="K74" s="25" t="s">
        <v>1268</v>
      </c>
      <c r="L74" s="25" t="s">
        <v>1268</v>
      </c>
      <c r="M74" s="10">
        <v>4.08</v>
      </c>
      <c r="N74" s="25" t="s">
        <v>1268</v>
      </c>
      <c r="O74" s="25" t="s">
        <v>1268</v>
      </c>
      <c r="P74" s="25" t="s">
        <v>1268</v>
      </c>
      <c r="Q74" s="25" t="s">
        <v>1268</v>
      </c>
      <c r="R74" s="10">
        <v>221182</v>
      </c>
      <c r="S74" s="10">
        <v>2079</v>
      </c>
      <c r="T74" s="14" t="e">
        <f>VLOOKUP(F74,#REF!,6,0)</f>
        <v>#REF!</v>
      </c>
      <c r="U74" s="14"/>
      <c r="V74" s="14"/>
      <c r="W74" s="14">
        <f t="shared" ref="W74:W137" si="2">V74/2</f>
        <v>0</v>
      </c>
      <c r="X74" s="14">
        <v>999</v>
      </c>
    </row>
    <row r="75" spans="1:24" s="13" customFormat="1" ht="32.25" customHeight="1" x14ac:dyDescent="0.4">
      <c r="A75" s="10">
        <v>69</v>
      </c>
      <c r="B75" s="11" t="s">
        <v>1016</v>
      </c>
      <c r="C75" s="11" t="s">
        <v>1016</v>
      </c>
      <c r="D75" s="292"/>
      <c r="E75" s="25" t="s">
        <v>1269</v>
      </c>
      <c r="F75" s="11" t="s">
        <v>629</v>
      </c>
      <c r="G75" s="10" t="s">
        <v>1168</v>
      </c>
      <c r="H75" s="24" t="s">
        <v>1267</v>
      </c>
      <c r="I75" s="28" t="s">
        <v>1272</v>
      </c>
      <c r="J75" s="25" t="s">
        <v>1268</v>
      </c>
      <c r="K75" s="25" t="s">
        <v>1268</v>
      </c>
      <c r="L75" s="25" t="s">
        <v>1268</v>
      </c>
      <c r="M75" s="25" t="s">
        <v>1268</v>
      </c>
      <c r="N75" s="25" t="s">
        <v>1268</v>
      </c>
      <c r="O75" s="25" t="s">
        <v>1268</v>
      </c>
      <c r="P75" s="25" t="s">
        <v>1268</v>
      </c>
      <c r="Q75" s="25" t="s">
        <v>1268</v>
      </c>
      <c r="R75" s="10">
        <v>3818</v>
      </c>
      <c r="S75" s="10">
        <v>78</v>
      </c>
      <c r="T75" s="14" t="e">
        <f>VLOOKUP(F75,#REF!,6,0)</f>
        <v>#REF!</v>
      </c>
      <c r="U75" s="14"/>
      <c r="V75" s="14"/>
      <c r="W75" s="14">
        <f t="shared" si="2"/>
        <v>0</v>
      </c>
      <c r="X75" s="14">
        <v>78</v>
      </c>
    </row>
    <row r="76" spans="1:24" s="13" customFormat="1" ht="32.25" customHeight="1" x14ac:dyDescent="0.4">
      <c r="A76" s="10">
        <v>70</v>
      </c>
      <c r="B76" s="11" t="s">
        <v>1016</v>
      </c>
      <c r="C76" s="11" t="s">
        <v>1016</v>
      </c>
      <c r="D76" s="292"/>
      <c r="E76" s="25" t="s">
        <v>1269</v>
      </c>
      <c r="F76" s="11" t="s">
        <v>630</v>
      </c>
      <c r="G76" s="10" t="s">
        <v>1226</v>
      </c>
      <c r="H76" s="24" t="s">
        <v>1267</v>
      </c>
      <c r="I76" s="28" t="s">
        <v>1272</v>
      </c>
      <c r="J76" s="25" t="s">
        <v>1268</v>
      </c>
      <c r="K76" s="25" t="s">
        <v>1268</v>
      </c>
      <c r="L76" s="25" t="s">
        <v>1268</v>
      </c>
      <c r="M76" s="25" t="s">
        <v>1268</v>
      </c>
      <c r="N76" s="25" t="s">
        <v>1268</v>
      </c>
      <c r="O76" s="25" t="s">
        <v>1268</v>
      </c>
      <c r="P76" s="25" t="s">
        <v>1268</v>
      </c>
      <c r="Q76" s="25" t="s">
        <v>1268</v>
      </c>
      <c r="R76" s="10">
        <v>-10278</v>
      </c>
      <c r="S76" s="10">
        <v>0</v>
      </c>
      <c r="T76" s="14" t="e">
        <f>VLOOKUP(F76,#REF!,6,0)</f>
        <v>#REF!</v>
      </c>
      <c r="U76" s="14"/>
      <c r="V76" s="14"/>
      <c r="W76" s="14">
        <f t="shared" si="2"/>
        <v>0</v>
      </c>
      <c r="X76" s="14">
        <v>0</v>
      </c>
    </row>
    <row r="77" spans="1:24" s="13" customFormat="1" ht="32.25" customHeight="1" x14ac:dyDescent="0.4">
      <c r="A77" s="10">
        <v>71</v>
      </c>
      <c r="B77" s="11" t="s">
        <v>1016</v>
      </c>
      <c r="C77" s="11" t="s">
        <v>1016</v>
      </c>
      <c r="D77" s="292"/>
      <c r="E77" s="25" t="s">
        <v>1269</v>
      </c>
      <c r="F77" s="11" t="s">
        <v>632</v>
      </c>
      <c r="G77" s="10">
        <v>1</v>
      </c>
      <c r="H77" s="24" t="s">
        <v>1267</v>
      </c>
      <c r="I77" s="28" t="s">
        <v>1272</v>
      </c>
      <c r="J77" s="25" t="s">
        <v>1268</v>
      </c>
      <c r="K77" s="25" t="s">
        <v>1268</v>
      </c>
      <c r="L77" s="25" t="s">
        <v>1268</v>
      </c>
      <c r="M77" s="10">
        <v>4.96</v>
      </c>
      <c r="N77" s="25" t="s">
        <v>1268</v>
      </c>
      <c r="O77" s="25" t="s">
        <v>1268</v>
      </c>
      <c r="P77" s="25" t="s">
        <v>1268</v>
      </c>
      <c r="Q77" s="25" t="s">
        <v>1268</v>
      </c>
      <c r="R77" s="10">
        <v>73066</v>
      </c>
      <c r="S77" s="10">
        <v>1886</v>
      </c>
      <c r="T77" s="14" t="e">
        <f>VLOOKUP(F77,#REF!,6,0)</f>
        <v>#REF!</v>
      </c>
      <c r="U77" s="14" t="e">
        <f>VLOOKUP(F77,#REF!,7,0)</f>
        <v>#REF!</v>
      </c>
      <c r="V77" s="14" t="e">
        <f>VLOOKUP(F77,#REF!,8,0)</f>
        <v>#REF!</v>
      </c>
      <c r="W77" s="14" t="e">
        <f t="shared" si="2"/>
        <v>#REF!</v>
      </c>
      <c r="X77" s="14">
        <v>1166</v>
      </c>
    </row>
    <row r="78" spans="1:24" s="13" customFormat="1" ht="32.25" customHeight="1" x14ac:dyDescent="0.4">
      <c r="A78" s="10">
        <v>72</v>
      </c>
      <c r="B78" s="11" t="s">
        <v>1016</v>
      </c>
      <c r="C78" s="11" t="s">
        <v>1016</v>
      </c>
      <c r="D78" s="293"/>
      <c r="E78" s="25" t="s">
        <v>1269</v>
      </c>
      <c r="F78" s="11" t="s">
        <v>633</v>
      </c>
      <c r="G78" s="10" t="s">
        <v>1168</v>
      </c>
      <c r="H78" s="24" t="s">
        <v>1267</v>
      </c>
      <c r="I78" s="28" t="s">
        <v>1272</v>
      </c>
      <c r="J78" s="25" t="s">
        <v>1268</v>
      </c>
      <c r="K78" s="25" t="s">
        <v>1268</v>
      </c>
      <c r="L78" s="25" t="s">
        <v>1268</v>
      </c>
      <c r="M78" s="25" t="s">
        <v>1268</v>
      </c>
      <c r="N78" s="25" t="s">
        <v>1268</v>
      </c>
      <c r="O78" s="25" t="s">
        <v>1268</v>
      </c>
      <c r="P78" s="25" t="s">
        <v>1268</v>
      </c>
      <c r="Q78" s="25" t="s">
        <v>1268</v>
      </c>
      <c r="R78" s="10">
        <v>43584</v>
      </c>
      <c r="S78" s="10">
        <v>248</v>
      </c>
      <c r="T78" s="14" t="e">
        <f>VLOOKUP(F78,#REF!,6,0)</f>
        <v>#REF!</v>
      </c>
      <c r="U78" s="14"/>
      <c r="V78" s="14"/>
      <c r="W78" s="14">
        <f t="shared" si="2"/>
        <v>0</v>
      </c>
      <c r="X78" s="14">
        <v>248</v>
      </c>
    </row>
    <row r="79" spans="1:24" s="13" customFormat="1" ht="32.25" customHeight="1" x14ac:dyDescent="0.4">
      <c r="A79" s="10">
        <v>73</v>
      </c>
      <c r="B79" s="11" t="s">
        <v>1015</v>
      </c>
      <c r="C79" s="11" t="s">
        <v>1059</v>
      </c>
      <c r="D79" s="291">
        <f>35+10</f>
        <v>45</v>
      </c>
      <c r="E79" s="25" t="s">
        <v>1269</v>
      </c>
      <c r="F79" s="11" t="s">
        <v>640</v>
      </c>
      <c r="G79" s="10" t="s">
        <v>1236</v>
      </c>
      <c r="H79" s="24" t="s">
        <v>1267</v>
      </c>
      <c r="I79" s="28" t="s">
        <v>1272</v>
      </c>
      <c r="J79" s="25" t="s">
        <v>1268</v>
      </c>
      <c r="K79" s="25" t="s">
        <v>1268</v>
      </c>
      <c r="L79" s="25" t="s">
        <v>1268</v>
      </c>
      <c r="M79" s="25" t="s">
        <v>1268</v>
      </c>
      <c r="N79" s="25" t="s">
        <v>1268</v>
      </c>
      <c r="O79" s="25" t="s">
        <v>1268</v>
      </c>
      <c r="P79" s="25" t="s">
        <v>1268</v>
      </c>
      <c r="Q79" s="25" t="s">
        <v>1268</v>
      </c>
      <c r="R79" s="10">
        <v>98957</v>
      </c>
      <c r="S79" s="10">
        <v>457</v>
      </c>
      <c r="T79" s="14" t="e">
        <f>VLOOKUP(F79,#REF!,6,0)</f>
        <v>#REF!</v>
      </c>
      <c r="U79" s="14"/>
      <c r="V79" s="14"/>
      <c r="W79" s="14">
        <f t="shared" si="2"/>
        <v>0</v>
      </c>
      <c r="X79" s="14">
        <v>457</v>
      </c>
    </row>
    <row r="80" spans="1:24" s="13" customFormat="1" ht="32.25" customHeight="1" x14ac:dyDescent="0.4">
      <c r="A80" s="10">
        <v>74</v>
      </c>
      <c r="B80" s="11" t="s">
        <v>1015</v>
      </c>
      <c r="C80" s="11" t="s">
        <v>1059</v>
      </c>
      <c r="D80" s="292"/>
      <c r="E80" s="25" t="s">
        <v>1269</v>
      </c>
      <c r="F80" s="11" t="s">
        <v>641</v>
      </c>
      <c r="G80" s="10" t="s">
        <v>1212</v>
      </c>
      <c r="H80" s="24" t="s">
        <v>1267</v>
      </c>
      <c r="I80" s="28" t="s">
        <v>1272</v>
      </c>
      <c r="J80" s="25" t="s">
        <v>1268</v>
      </c>
      <c r="K80" s="25" t="s">
        <v>1268</v>
      </c>
      <c r="L80" s="25" t="s">
        <v>1268</v>
      </c>
      <c r="M80" s="25" t="s">
        <v>1268</v>
      </c>
      <c r="N80" s="25" t="s">
        <v>1268</v>
      </c>
      <c r="O80" s="25" t="s">
        <v>1268</v>
      </c>
      <c r="P80" s="25" t="s">
        <v>1268</v>
      </c>
      <c r="Q80" s="25" t="s">
        <v>1268</v>
      </c>
      <c r="R80" s="10">
        <v>30887</v>
      </c>
      <c r="S80" s="10">
        <v>148</v>
      </c>
      <c r="T80" s="14" t="e">
        <f>VLOOKUP(F80,#REF!,6,0)</f>
        <v>#REF!</v>
      </c>
      <c r="U80" s="14"/>
      <c r="V80" s="14"/>
      <c r="W80" s="14">
        <f t="shared" si="2"/>
        <v>0</v>
      </c>
      <c r="X80" s="14">
        <v>148</v>
      </c>
    </row>
    <row r="81" spans="1:24" s="13" customFormat="1" ht="32.25" customHeight="1" x14ac:dyDescent="0.4">
      <c r="A81" s="10">
        <v>75</v>
      </c>
      <c r="B81" s="11" t="s">
        <v>1015</v>
      </c>
      <c r="C81" s="11" t="s">
        <v>1059</v>
      </c>
      <c r="D81" s="293"/>
      <c r="E81" s="25" t="s">
        <v>1269</v>
      </c>
      <c r="F81" s="11" t="s">
        <v>644</v>
      </c>
      <c r="G81" s="10" t="s">
        <v>1226</v>
      </c>
      <c r="H81" s="24" t="s">
        <v>1267</v>
      </c>
      <c r="I81" s="28" t="s">
        <v>1272</v>
      </c>
      <c r="J81" s="25" t="s">
        <v>1268</v>
      </c>
      <c r="K81" s="25" t="s">
        <v>1268</v>
      </c>
      <c r="L81" s="25" t="s">
        <v>1268</v>
      </c>
      <c r="M81" s="25" t="s">
        <v>1268</v>
      </c>
      <c r="N81" s="25" t="s">
        <v>1268</v>
      </c>
      <c r="O81" s="25" t="s">
        <v>1268</v>
      </c>
      <c r="P81" s="25" t="s">
        <v>1268</v>
      </c>
      <c r="Q81" s="25" t="s">
        <v>1268</v>
      </c>
      <c r="R81" s="10">
        <v>8577</v>
      </c>
      <c r="S81" s="10">
        <v>0</v>
      </c>
      <c r="T81" s="14" t="e">
        <f>VLOOKUP(F81,#REF!,6,0)</f>
        <v>#REF!</v>
      </c>
      <c r="U81" s="14"/>
      <c r="V81" s="14"/>
      <c r="W81" s="14">
        <f t="shared" si="2"/>
        <v>0</v>
      </c>
      <c r="X81" s="14">
        <v>0</v>
      </c>
    </row>
    <row r="82" spans="1:24" s="13" customFormat="1" ht="32.25" customHeight="1" x14ac:dyDescent="0.4">
      <c r="A82" s="10">
        <v>76</v>
      </c>
      <c r="B82" s="11" t="s">
        <v>1015</v>
      </c>
      <c r="C82" s="11" t="s">
        <v>1015</v>
      </c>
      <c r="D82" s="291">
        <f>30+35+35+15+2</f>
        <v>117</v>
      </c>
      <c r="E82" s="25" t="s">
        <v>1269</v>
      </c>
      <c r="F82" s="11" t="s">
        <v>634</v>
      </c>
      <c r="G82" s="10" t="s">
        <v>1160</v>
      </c>
      <c r="H82" s="24" t="s">
        <v>1267</v>
      </c>
      <c r="I82" s="28" t="s">
        <v>1272</v>
      </c>
      <c r="J82" s="25" t="s">
        <v>1268</v>
      </c>
      <c r="K82" s="25" t="s">
        <v>1268</v>
      </c>
      <c r="L82" s="25" t="s">
        <v>1268</v>
      </c>
      <c r="M82" s="25" t="s">
        <v>1268</v>
      </c>
      <c r="N82" s="25" t="s">
        <v>1268</v>
      </c>
      <c r="O82" s="25" t="s">
        <v>1268</v>
      </c>
      <c r="P82" s="25" t="s">
        <v>1268</v>
      </c>
      <c r="Q82" s="25" t="s">
        <v>1268</v>
      </c>
      <c r="R82" s="10">
        <v>44720</v>
      </c>
      <c r="S82" s="10">
        <v>206</v>
      </c>
      <c r="T82" s="14" t="e">
        <f>VLOOKUP(F82,#REF!,6,0)</f>
        <v>#REF!</v>
      </c>
      <c r="U82" s="14"/>
      <c r="V82" s="14"/>
      <c r="W82" s="14">
        <f t="shared" si="2"/>
        <v>0</v>
      </c>
      <c r="X82" s="14">
        <v>206</v>
      </c>
    </row>
    <row r="83" spans="1:24" s="13" customFormat="1" ht="32.25" customHeight="1" x14ac:dyDescent="0.4">
      <c r="A83" s="10">
        <v>77</v>
      </c>
      <c r="B83" s="11" t="s">
        <v>1015</v>
      </c>
      <c r="C83" s="11" t="s">
        <v>1015</v>
      </c>
      <c r="D83" s="292"/>
      <c r="E83" s="25" t="s">
        <v>1269</v>
      </c>
      <c r="F83" s="11" t="s">
        <v>635</v>
      </c>
      <c r="G83" s="10" t="s">
        <v>1234</v>
      </c>
      <c r="H83" s="24" t="s">
        <v>1267</v>
      </c>
      <c r="I83" s="28" t="s">
        <v>1272</v>
      </c>
      <c r="J83" s="25" t="s">
        <v>1268</v>
      </c>
      <c r="K83" s="25" t="s">
        <v>1268</v>
      </c>
      <c r="L83" s="25" t="s">
        <v>1268</v>
      </c>
      <c r="M83" s="25" t="s">
        <v>1268</v>
      </c>
      <c r="N83" s="25" t="s">
        <v>1268</v>
      </c>
      <c r="O83" s="25" t="s">
        <v>1268</v>
      </c>
      <c r="P83" s="25" t="s">
        <v>1268</v>
      </c>
      <c r="Q83" s="25" t="s">
        <v>1268</v>
      </c>
      <c r="R83" s="10">
        <v>85202</v>
      </c>
      <c r="S83" s="10">
        <v>392</v>
      </c>
      <c r="T83" s="14" t="e">
        <f>VLOOKUP(F83,#REF!,6,0)</f>
        <v>#REF!</v>
      </c>
      <c r="U83" s="14"/>
      <c r="V83" s="14"/>
      <c r="W83" s="14">
        <f t="shared" si="2"/>
        <v>0</v>
      </c>
      <c r="X83" s="14">
        <v>392</v>
      </c>
    </row>
    <row r="84" spans="1:24" s="13" customFormat="1" ht="32.25" customHeight="1" x14ac:dyDescent="0.4">
      <c r="A84" s="10">
        <v>78</v>
      </c>
      <c r="B84" s="11" t="s">
        <v>1015</v>
      </c>
      <c r="C84" s="11" t="s">
        <v>1015</v>
      </c>
      <c r="D84" s="292"/>
      <c r="E84" s="25" t="s">
        <v>1269</v>
      </c>
      <c r="F84" s="11" t="s">
        <v>636</v>
      </c>
      <c r="G84" s="10" t="s">
        <v>1151</v>
      </c>
      <c r="H84" s="24" t="s">
        <v>1267</v>
      </c>
      <c r="I84" s="28" t="s">
        <v>1272</v>
      </c>
      <c r="J84" s="25" t="s">
        <v>1268</v>
      </c>
      <c r="K84" s="25" t="s">
        <v>1268</v>
      </c>
      <c r="L84" s="25" t="s">
        <v>1268</v>
      </c>
      <c r="M84" s="25" t="s">
        <v>1268</v>
      </c>
      <c r="N84" s="25" t="s">
        <v>1268</v>
      </c>
      <c r="O84" s="25" t="s">
        <v>1268</v>
      </c>
      <c r="P84" s="25" t="s">
        <v>1268</v>
      </c>
      <c r="Q84" s="25" t="s">
        <v>1268</v>
      </c>
      <c r="R84" s="10">
        <v>53431</v>
      </c>
      <c r="S84" s="10">
        <v>225</v>
      </c>
      <c r="T84" s="14" t="e">
        <f>VLOOKUP(F84,#REF!,6,0)</f>
        <v>#REF!</v>
      </c>
      <c r="U84" s="14"/>
      <c r="V84" s="14"/>
      <c r="W84" s="14">
        <f t="shared" si="2"/>
        <v>0</v>
      </c>
      <c r="X84" s="14">
        <v>225</v>
      </c>
    </row>
    <row r="85" spans="1:24" s="13" customFormat="1" ht="32.25" customHeight="1" x14ac:dyDescent="0.4">
      <c r="A85" s="10">
        <v>79</v>
      </c>
      <c r="B85" s="11" t="s">
        <v>1015</v>
      </c>
      <c r="C85" s="11" t="s">
        <v>1015</v>
      </c>
      <c r="D85" s="292"/>
      <c r="E85" s="25" t="s">
        <v>1269</v>
      </c>
      <c r="F85" s="11" t="s">
        <v>638</v>
      </c>
      <c r="G85" s="10" t="s">
        <v>1168</v>
      </c>
      <c r="H85" s="24" t="s">
        <v>1267</v>
      </c>
      <c r="I85" s="28" t="s">
        <v>1272</v>
      </c>
      <c r="J85" s="25" t="s">
        <v>1268</v>
      </c>
      <c r="K85" s="25" t="s">
        <v>1268</v>
      </c>
      <c r="L85" s="25" t="s">
        <v>1268</v>
      </c>
      <c r="M85" s="25" t="s">
        <v>1268</v>
      </c>
      <c r="N85" s="25" t="s">
        <v>1268</v>
      </c>
      <c r="O85" s="25" t="s">
        <v>1268</v>
      </c>
      <c r="P85" s="25" t="s">
        <v>1268</v>
      </c>
      <c r="Q85" s="25" t="s">
        <v>1268</v>
      </c>
      <c r="R85" s="10">
        <v>9123</v>
      </c>
      <c r="S85" s="10">
        <v>106</v>
      </c>
      <c r="T85" s="14" t="e">
        <f>VLOOKUP(F85,#REF!,6,0)</f>
        <v>#REF!</v>
      </c>
      <c r="U85" s="14"/>
      <c r="V85" s="14"/>
      <c r="W85" s="14">
        <f t="shared" si="2"/>
        <v>0</v>
      </c>
      <c r="X85" s="14">
        <v>106</v>
      </c>
    </row>
    <row r="86" spans="1:24" s="13" customFormat="1" ht="32.25" customHeight="1" x14ac:dyDescent="0.4">
      <c r="A86" s="10">
        <v>80</v>
      </c>
      <c r="B86" s="11" t="s">
        <v>1015</v>
      </c>
      <c r="C86" s="11" t="s">
        <v>1015</v>
      </c>
      <c r="D86" s="292"/>
      <c r="E86" s="25" t="s">
        <v>1269</v>
      </c>
      <c r="F86" s="11" t="s">
        <v>642</v>
      </c>
      <c r="G86" s="10" t="s">
        <v>1226</v>
      </c>
      <c r="H86" s="24" t="s">
        <v>1267</v>
      </c>
      <c r="I86" s="28" t="s">
        <v>1272</v>
      </c>
      <c r="J86" s="25" t="s">
        <v>1268</v>
      </c>
      <c r="K86" s="25" t="s">
        <v>1268</v>
      </c>
      <c r="L86" s="25" t="s">
        <v>1268</v>
      </c>
      <c r="M86" s="25" t="s">
        <v>1268</v>
      </c>
      <c r="N86" s="25" t="s">
        <v>1268</v>
      </c>
      <c r="O86" s="25" t="s">
        <v>1268</v>
      </c>
      <c r="P86" s="25" t="s">
        <v>1268</v>
      </c>
      <c r="Q86" s="25" t="s">
        <v>1268</v>
      </c>
      <c r="R86" s="10">
        <v>2658</v>
      </c>
      <c r="S86" s="10">
        <v>83</v>
      </c>
      <c r="T86" s="14" t="e">
        <f>VLOOKUP(F86,#REF!,6,0)</f>
        <v>#REF!</v>
      </c>
      <c r="U86" s="14"/>
      <c r="V86" s="14"/>
      <c r="W86" s="14">
        <f t="shared" si="2"/>
        <v>0</v>
      </c>
      <c r="X86" s="14">
        <v>83</v>
      </c>
    </row>
    <row r="87" spans="1:24" s="13" customFormat="1" ht="32.25" customHeight="1" x14ac:dyDescent="0.4">
      <c r="A87" s="10">
        <v>81</v>
      </c>
      <c r="B87" s="11" t="s">
        <v>1015</v>
      </c>
      <c r="C87" s="11" t="s">
        <v>1015</v>
      </c>
      <c r="D87" s="292"/>
      <c r="E87" s="25" t="s">
        <v>1269</v>
      </c>
      <c r="F87" s="11" t="s">
        <v>643</v>
      </c>
      <c r="G87" s="10" t="s">
        <v>1168</v>
      </c>
      <c r="H87" s="24" t="s">
        <v>1267</v>
      </c>
      <c r="I87" s="28" t="s">
        <v>1272</v>
      </c>
      <c r="J87" s="25" t="s">
        <v>1268</v>
      </c>
      <c r="K87" s="25" t="s">
        <v>1268</v>
      </c>
      <c r="L87" s="25" t="s">
        <v>1268</v>
      </c>
      <c r="M87" s="25" t="s">
        <v>1268</v>
      </c>
      <c r="N87" s="25" t="s">
        <v>1268</v>
      </c>
      <c r="O87" s="25" t="s">
        <v>1268</v>
      </c>
      <c r="P87" s="25" t="s">
        <v>1268</v>
      </c>
      <c r="Q87" s="25" t="s">
        <v>1268</v>
      </c>
      <c r="R87" s="10">
        <v>56644</v>
      </c>
      <c r="S87" s="10">
        <v>167</v>
      </c>
      <c r="T87" s="14" t="e">
        <f>VLOOKUP(F87,#REF!,6,0)</f>
        <v>#REF!</v>
      </c>
      <c r="U87" s="14"/>
      <c r="V87" s="14"/>
      <c r="W87" s="14">
        <f t="shared" si="2"/>
        <v>0</v>
      </c>
      <c r="X87" s="14">
        <v>167</v>
      </c>
    </row>
    <row r="88" spans="1:24" s="13" customFormat="1" ht="32.25" customHeight="1" x14ac:dyDescent="0.4">
      <c r="A88" s="10">
        <v>82</v>
      </c>
      <c r="B88" s="11" t="s">
        <v>1015</v>
      </c>
      <c r="C88" s="11" t="s">
        <v>1015</v>
      </c>
      <c r="D88" s="293"/>
      <c r="E88" s="25" t="s">
        <v>1269</v>
      </c>
      <c r="F88" s="11" t="s">
        <v>645</v>
      </c>
      <c r="G88" s="10" t="s">
        <v>1168</v>
      </c>
      <c r="H88" s="24" t="s">
        <v>1267</v>
      </c>
      <c r="I88" s="28" t="s">
        <v>1272</v>
      </c>
      <c r="J88" s="25" t="s">
        <v>1268</v>
      </c>
      <c r="K88" s="25" t="s">
        <v>1268</v>
      </c>
      <c r="L88" s="25" t="s">
        <v>1268</v>
      </c>
      <c r="M88" s="25" t="s">
        <v>1268</v>
      </c>
      <c r="N88" s="25" t="s">
        <v>1268</v>
      </c>
      <c r="O88" s="25" t="s">
        <v>1268</v>
      </c>
      <c r="P88" s="25" t="s">
        <v>1268</v>
      </c>
      <c r="Q88" s="25" t="s">
        <v>1268</v>
      </c>
      <c r="R88" s="10">
        <v>7566</v>
      </c>
      <c r="S88" s="10">
        <v>9</v>
      </c>
      <c r="T88" s="14" t="e">
        <f>VLOOKUP(F88,#REF!,6,0)</f>
        <v>#REF!</v>
      </c>
      <c r="U88" s="14"/>
      <c r="V88" s="14"/>
      <c r="W88" s="14">
        <f t="shared" si="2"/>
        <v>0</v>
      </c>
      <c r="X88" s="14">
        <v>9</v>
      </c>
    </row>
    <row r="89" spans="1:24" s="13" customFormat="1" ht="32.25" customHeight="1" x14ac:dyDescent="0.4">
      <c r="A89" s="10">
        <v>83</v>
      </c>
      <c r="B89" s="11" t="s">
        <v>1015</v>
      </c>
      <c r="C89" s="11" t="s">
        <v>1061</v>
      </c>
      <c r="D89" s="20">
        <v>30</v>
      </c>
      <c r="E89" s="25" t="s">
        <v>1269</v>
      </c>
      <c r="F89" s="11" t="s">
        <v>639</v>
      </c>
      <c r="G89" s="10" t="s">
        <v>1211</v>
      </c>
      <c r="H89" s="24" t="s">
        <v>1267</v>
      </c>
      <c r="I89" s="28" t="s">
        <v>1272</v>
      </c>
      <c r="J89" s="25" t="s">
        <v>1268</v>
      </c>
      <c r="K89" s="25" t="s">
        <v>1268</v>
      </c>
      <c r="L89" s="25" t="s">
        <v>1268</v>
      </c>
      <c r="M89" s="25" t="s">
        <v>1268</v>
      </c>
      <c r="N89" s="25" t="s">
        <v>1268</v>
      </c>
      <c r="O89" s="25" t="s">
        <v>1268</v>
      </c>
      <c r="P89" s="25" t="s">
        <v>1268</v>
      </c>
      <c r="Q89" s="25" t="s">
        <v>1268</v>
      </c>
      <c r="R89" s="10">
        <v>62471</v>
      </c>
      <c r="S89" s="10">
        <v>289</v>
      </c>
      <c r="T89" s="14" t="e">
        <f>VLOOKUP(F89,#REF!,6,0)</f>
        <v>#REF!</v>
      </c>
      <c r="U89" s="14"/>
      <c r="V89" s="14"/>
      <c r="W89" s="14">
        <f t="shared" si="2"/>
        <v>0</v>
      </c>
      <c r="X89" s="14">
        <v>289</v>
      </c>
    </row>
    <row r="90" spans="1:24" s="13" customFormat="1" ht="32.25" customHeight="1" x14ac:dyDescent="0.4">
      <c r="A90" s="10">
        <v>84</v>
      </c>
      <c r="B90" s="11" t="s">
        <v>1015</v>
      </c>
      <c r="C90" s="11" t="s">
        <v>1060</v>
      </c>
      <c r="D90" s="20">
        <v>25</v>
      </c>
      <c r="E90" s="25" t="s">
        <v>1269</v>
      </c>
      <c r="F90" s="11" t="s">
        <v>637</v>
      </c>
      <c r="G90" s="10" t="s">
        <v>1235</v>
      </c>
      <c r="H90" s="24" t="s">
        <v>1267</v>
      </c>
      <c r="I90" s="28" t="s">
        <v>1272</v>
      </c>
      <c r="J90" s="25" t="s">
        <v>1268</v>
      </c>
      <c r="K90" s="25" t="s">
        <v>1268</v>
      </c>
      <c r="L90" s="25" t="s">
        <v>1268</v>
      </c>
      <c r="M90" s="25" t="s">
        <v>1268</v>
      </c>
      <c r="N90" s="25" t="s">
        <v>1268</v>
      </c>
      <c r="O90" s="25" t="s">
        <v>1268</v>
      </c>
      <c r="P90" s="25" t="s">
        <v>1268</v>
      </c>
      <c r="Q90" s="25" t="s">
        <v>1268</v>
      </c>
      <c r="R90" s="10">
        <v>102963</v>
      </c>
      <c r="S90" s="10">
        <v>533</v>
      </c>
      <c r="T90" s="14" t="e">
        <f>VLOOKUP(F90,#REF!,6,0)</f>
        <v>#REF!</v>
      </c>
      <c r="U90" s="14"/>
      <c r="V90" s="14"/>
      <c r="W90" s="14">
        <f t="shared" si="2"/>
        <v>0</v>
      </c>
      <c r="X90" s="14">
        <v>533</v>
      </c>
    </row>
    <row r="91" spans="1:24" s="13" customFormat="1" ht="32.25" customHeight="1" x14ac:dyDescent="0.4">
      <c r="A91" s="10">
        <v>85</v>
      </c>
      <c r="B91" s="11" t="s">
        <v>1017</v>
      </c>
      <c r="C91" s="11" t="s">
        <v>1017</v>
      </c>
      <c r="D91" s="291">
        <v>120</v>
      </c>
      <c r="E91" s="25" t="s">
        <v>1269</v>
      </c>
      <c r="F91" s="11" t="s">
        <v>649</v>
      </c>
      <c r="G91" s="10" t="s">
        <v>1152</v>
      </c>
      <c r="H91" s="3" t="s">
        <v>1267</v>
      </c>
      <c r="I91" s="28" t="s">
        <v>1272</v>
      </c>
      <c r="J91" s="25" t="s">
        <v>1268</v>
      </c>
      <c r="K91" s="25" t="s">
        <v>1268</v>
      </c>
      <c r="L91" s="25" t="s">
        <v>1268</v>
      </c>
      <c r="M91" s="25" t="s">
        <v>1268</v>
      </c>
      <c r="N91" s="25" t="s">
        <v>1268</v>
      </c>
      <c r="O91" s="25" t="s">
        <v>1268</v>
      </c>
      <c r="P91" s="25" t="s">
        <v>1268</v>
      </c>
      <c r="Q91" s="25" t="s">
        <v>1268</v>
      </c>
      <c r="R91" s="10">
        <v>5179</v>
      </c>
      <c r="S91" s="10">
        <v>130</v>
      </c>
      <c r="T91" s="14" t="e">
        <f>VLOOKUP(F91,#REF!,6,0)</f>
        <v>#REF!</v>
      </c>
      <c r="U91" s="14"/>
      <c r="V91" s="14"/>
      <c r="W91" s="14">
        <f t="shared" si="2"/>
        <v>0</v>
      </c>
      <c r="X91" s="14">
        <v>130</v>
      </c>
    </row>
    <row r="92" spans="1:24" s="13" customFormat="1" ht="32.25" customHeight="1" x14ac:dyDescent="0.4">
      <c r="A92" s="10">
        <v>86</v>
      </c>
      <c r="B92" s="11" t="s">
        <v>1017</v>
      </c>
      <c r="C92" s="11" t="s">
        <v>1017</v>
      </c>
      <c r="D92" s="292"/>
      <c r="E92" s="25" t="s">
        <v>1269</v>
      </c>
      <c r="F92" s="11" t="s">
        <v>650</v>
      </c>
      <c r="G92" s="10" t="s">
        <v>1150</v>
      </c>
      <c r="H92" s="3" t="s">
        <v>1267</v>
      </c>
      <c r="I92" s="28" t="s">
        <v>1272</v>
      </c>
      <c r="J92" s="25" t="s">
        <v>1268</v>
      </c>
      <c r="K92" s="25" t="s">
        <v>1268</v>
      </c>
      <c r="L92" s="25" t="s">
        <v>1268</v>
      </c>
      <c r="M92" s="25" t="s">
        <v>1268</v>
      </c>
      <c r="N92" s="25" t="s">
        <v>1268</v>
      </c>
      <c r="O92" s="25" t="s">
        <v>1268</v>
      </c>
      <c r="P92" s="25" t="s">
        <v>1268</v>
      </c>
      <c r="Q92" s="25" t="s">
        <v>1268</v>
      </c>
      <c r="R92" s="10">
        <v>-4906</v>
      </c>
      <c r="S92" s="10">
        <v>272</v>
      </c>
      <c r="T92" s="14" t="e">
        <f>VLOOKUP(F92,#REF!,6,0)</f>
        <v>#REF!</v>
      </c>
      <c r="U92" s="14"/>
      <c r="V92" s="14"/>
      <c r="W92" s="14">
        <f t="shared" si="2"/>
        <v>0</v>
      </c>
      <c r="X92" s="14">
        <v>272</v>
      </c>
    </row>
    <row r="93" spans="1:24" s="13" customFormat="1" ht="32.25" customHeight="1" x14ac:dyDescent="0.4">
      <c r="A93" s="10">
        <v>87</v>
      </c>
      <c r="B93" s="11" t="s">
        <v>1017</v>
      </c>
      <c r="C93" s="11" t="s">
        <v>1017</v>
      </c>
      <c r="D93" s="292"/>
      <c r="E93" s="25" t="s">
        <v>1269</v>
      </c>
      <c r="F93" s="11" t="s">
        <v>651</v>
      </c>
      <c r="G93" s="10" t="s">
        <v>1232</v>
      </c>
      <c r="H93" s="3" t="s">
        <v>1267</v>
      </c>
      <c r="I93" s="28" t="s">
        <v>1272</v>
      </c>
      <c r="J93" s="25" t="s">
        <v>1268</v>
      </c>
      <c r="K93" s="25" t="s">
        <v>1268</v>
      </c>
      <c r="L93" s="25" t="s">
        <v>1268</v>
      </c>
      <c r="M93" s="25" t="s">
        <v>1268</v>
      </c>
      <c r="N93" s="25" t="s">
        <v>1268</v>
      </c>
      <c r="O93" s="25" t="s">
        <v>1268</v>
      </c>
      <c r="P93" s="25" t="s">
        <v>1268</v>
      </c>
      <c r="Q93" s="25" t="s">
        <v>1268</v>
      </c>
      <c r="R93" s="10">
        <v>6525</v>
      </c>
      <c r="S93" s="10">
        <v>98</v>
      </c>
      <c r="T93" s="14" t="e">
        <f>VLOOKUP(F93,#REF!,6,0)</f>
        <v>#REF!</v>
      </c>
      <c r="U93" s="14"/>
      <c r="V93" s="14"/>
      <c r="W93" s="14">
        <f t="shared" si="2"/>
        <v>0</v>
      </c>
      <c r="X93" s="14">
        <v>98</v>
      </c>
    </row>
    <row r="94" spans="1:24" s="13" customFormat="1" ht="32.25" customHeight="1" x14ac:dyDescent="0.4">
      <c r="A94" s="10">
        <v>88</v>
      </c>
      <c r="B94" s="11" t="s">
        <v>1017</v>
      </c>
      <c r="C94" s="11" t="s">
        <v>1017</v>
      </c>
      <c r="D94" s="292"/>
      <c r="E94" s="25" t="s">
        <v>1269</v>
      </c>
      <c r="F94" s="11" t="s">
        <v>652</v>
      </c>
      <c r="G94" s="10" t="s">
        <v>1168</v>
      </c>
      <c r="H94" s="3" t="s">
        <v>1267</v>
      </c>
      <c r="I94" s="28" t="s">
        <v>1272</v>
      </c>
      <c r="J94" s="25" t="s">
        <v>1268</v>
      </c>
      <c r="K94" s="25" t="s">
        <v>1268</v>
      </c>
      <c r="L94" s="25" t="s">
        <v>1268</v>
      </c>
      <c r="M94" s="25" t="s">
        <v>1268</v>
      </c>
      <c r="N94" s="25" t="s">
        <v>1268</v>
      </c>
      <c r="O94" s="25" t="s">
        <v>1268</v>
      </c>
      <c r="P94" s="25" t="s">
        <v>1268</v>
      </c>
      <c r="Q94" s="25" t="s">
        <v>1268</v>
      </c>
      <c r="R94" s="10">
        <v>39882</v>
      </c>
      <c r="S94" s="10">
        <v>194</v>
      </c>
      <c r="T94" s="14" t="e">
        <f>VLOOKUP(F94,#REF!,6,0)</f>
        <v>#REF!</v>
      </c>
      <c r="U94" s="14"/>
      <c r="V94" s="14"/>
      <c r="W94" s="14">
        <f t="shared" si="2"/>
        <v>0</v>
      </c>
      <c r="X94" s="14">
        <v>194</v>
      </c>
    </row>
    <row r="95" spans="1:24" s="13" customFormat="1" ht="32.25" customHeight="1" x14ac:dyDescent="0.4">
      <c r="A95" s="10">
        <v>89</v>
      </c>
      <c r="B95" s="11" t="s">
        <v>1017</v>
      </c>
      <c r="C95" s="11" t="s">
        <v>1017</v>
      </c>
      <c r="D95" s="292"/>
      <c r="E95" s="25" t="s">
        <v>1269</v>
      </c>
      <c r="F95" s="11" t="s">
        <v>653</v>
      </c>
      <c r="G95" s="10" t="s">
        <v>1237</v>
      </c>
      <c r="H95" s="3" t="s">
        <v>1267</v>
      </c>
      <c r="I95" s="28" t="s">
        <v>1272</v>
      </c>
      <c r="J95" s="25" t="s">
        <v>1268</v>
      </c>
      <c r="K95" s="25" t="s">
        <v>1268</v>
      </c>
      <c r="L95" s="25" t="s">
        <v>1268</v>
      </c>
      <c r="M95" s="25" t="s">
        <v>1268</v>
      </c>
      <c r="N95" s="25" t="s">
        <v>1268</v>
      </c>
      <c r="O95" s="25" t="s">
        <v>1268</v>
      </c>
      <c r="P95" s="25" t="s">
        <v>1268</v>
      </c>
      <c r="Q95" s="25" t="s">
        <v>1268</v>
      </c>
      <c r="R95" s="10">
        <v>23497</v>
      </c>
      <c r="S95" s="10">
        <v>36</v>
      </c>
      <c r="T95" s="14" t="e">
        <f>VLOOKUP(F95,#REF!,6,0)</f>
        <v>#REF!</v>
      </c>
      <c r="U95" s="14"/>
      <c r="V95" s="14"/>
      <c r="W95" s="14">
        <f t="shared" si="2"/>
        <v>0</v>
      </c>
      <c r="X95" s="14">
        <v>36</v>
      </c>
    </row>
    <row r="96" spans="1:24" s="13" customFormat="1" ht="32.25" customHeight="1" x14ac:dyDescent="0.4">
      <c r="A96" s="10">
        <v>90</v>
      </c>
      <c r="B96" s="11" t="s">
        <v>1017</v>
      </c>
      <c r="C96" s="11" t="s">
        <v>1017</v>
      </c>
      <c r="D96" s="292"/>
      <c r="E96" s="25" t="s">
        <v>1269</v>
      </c>
      <c r="F96" s="11" t="s">
        <v>654</v>
      </c>
      <c r="G96" s="10" t="s">
        <v>1168</v>
      </c>
      <c r="H96" s="3" t="s">
        <v>1267</v>
      </c>
      <c r="I96" s="28" t="s">
        <v>1272</v>
      </c>
      <c r="J96" s="25" t="s">
        <v>1268</v>
      </c>
      <c r="K96" s="25" t="s">
        <v>1268</v>
      </c>
      <c r="L96" s="25" t="s">
        <v>1268</v>
      </c>
      <c r="M96" s="25" t="s">
        <v>1268</v>
      </c>
      <c r="N96" s="25" t="s">
        <v>1268</v>
      </c>
      <c r="O96" s="25" t="s">
        <v>1268</v>
      </c>
      <c r="P96" s="25" t="s">
        <v>1268</v>
      </c>
      <c r="Q96" s="25" t="s">
        <v>1268</v>
      </c>
      <c r="R96" s="10">
        <v>6143</v>
      </c>
      <c r="S96" s="10">
        <v>47</v>
      </c>
      <c r="T96" s="14" t="e">
        <f>VLOOKUP(F96,#REF!,6,0)</f>
        <v>#REF!</v>
      </c>
      <c r="U96" s="14"/>
      <c r="V96" s="14"/>
      <c r="W96" s="14">
        <f t="shared" si="2"/>
        <v>0</v>
      </c>
      <c r="X96" s="14">
        <v>47</v>
      </c>
    </row>
    <row r="97" spans="1:24" s="13" customFormat="1" ht="32.25" customHeight="1" x14ac:dyDescent="0.4">
      <c r="A97" s="10">
        <v>91</v>
      </c>
      <c r="B97" s="11" t="s">
        <v>1017</v>
      </c>
      <c r="C97" s="11" t="s">
        <v>1017</v>
      </c>
      <c r="D97" s="292"/>
      <c r="E97" s="25" t="s">
        <v>1269</v>
      </c>
      <c r="F97" s="11" t="s">
        <v>655</v>
      </c>
      <c r="G97" s="10" t="s">
        <v>1168</v>
      </c>
      <c r="H97" s="3" t="s">
        <v>1267</v>
      </c>
      <c r="I97" s="28" t="s">
        <v>1272</v>
      </c>
      <c r="J97" s="25" t="s">
        <v>1268</v>
      </c>
      <c r="K97" s="25" t="s">
        <v>1268</v>
      </c>
      <c r="L97" s="25" t="s">
        <v>1268</v>
      </c>
      <c r="M97" s="25" t="s">
        <v>1268</v>
      </c>
      <c r="N97" s="25" t="s">
        <v>1268</v>
      </c>
      <c r="O97" s="25" t="s">
        <v>1268</v>
      </c>
      <c r="P97" s="25" t="s">
        <v>1268</v>
      </c>
      <c r="Q97" s="25" t="s">
        <v>1268</v>
      </c>
      <c r="R97" s="10">
        <v>4931</v>
      </c>
      <c r="S97" s="10">
        <v>127</v>
      </c>
      <c r="T97" s="14" t="e">
        <f>VLOOKUP(F97,#REF!,6,0)</f>
        <v>#REF!</v>
      </c>
      <c r="U97" s="14"/>
      <c r="V97" s="14"/>
      <c r="W97" s="14">
        <f t="shared" si="2"/>
        <v>0</v>
      </c>
      <c r="X97" s="14">
        <v>127</v>
      </c>
    </row>
    <row r="98" spans="1:24" s="13" customFormat="1" ht="32.25" customHeight="1" x14ac:dyDescent="0.4">
      <c r="A98" s="10">
        <v>92</v>
      </c>
      <c r="B98" s="11" t="s">
        <v>1017</v>
      </c>
      <c r="C98" s="11" t="s">
        <v>1017</v>
      </c>
      <c r="D98" s="292"/>
      <c r="E98" s="25" t="s">
        <v>1269</v>
      </c>
      <c r="F98" s="11" t="s">
        <v>656</v>
      </c>
      <c r="G98" s="10" t="s">
        <v>1168</v>
      </c>
      <c r="H98" s="3" t="s">
        <v>1267</v>
      </c>
      <c r="I98" s="28" t="s">
        <v>1272</v>
      </c>
      <c r="J98" s="25" t="s">
        <v>1268</v>
      </c>
      <c r="K98" s="25" t="s">
        <v>1268</v>
      </c>
      <c r="L98" s="25" t="s">
        <v>1268</v>
      </c>
      <c r="M98" s="25" t="s">
        <v>1268</v>
      </c>
      <c r="N98" s="25" t="s">
        <v>1268</v>
      </c>
      <c r="O98" s="25" t="s">
        <v>1268</v>
      </c>
      <c r="P98" s="25" t="s">
        <v>1268</v>
      </c>
      <c r="Q98" s="25" t="s">
        <v>1268</v>
      </c>
      <c r="R98" s="10">
        <v>1192</v>
      </c>
      <c r="S98" s="10">
        <v>9</v>
      </c>
      <c r="T98" s="14" t="e">
        <f>VLOOKUP(F98,#REF!,6,0)</f>
        <v>#REF!</v>
      </c>
      <c r="U98" s="14"/>
      <c r="V98" s="14"/>
      <c r="W98" s="14">
        <f t="shared" si="2"/>
        <v>0</v>
      </c>
      <c r="X98" s="14">
        <v>9</v>
      </c>
    </row>
    <row r="99" spans="1:24" s="13" customFormat="1" ht="32.25" customHeight="1" x14ac:dyDescent="0.4">
      <c r="A99" s="10">
        <v>93</v>
      </c>
      <c r="B99" s="11" t="s">
        <v>1017</v>
      </c>
      <c r="C99" s="11" t="s">
        <v>1017</v>
      </c>
      <c r="D99" s="293"/>
      <c r="E99" s="25" t="s">
        <v>1269</v>
      </c>
      <c r="F99" s="11" t="s">
        <v>660</v>
      </c>
      <c r="G99" s="10" t="s">
        <v>1168</v>
      </c>
      <c r="H99" s="3" t="s">
        <v>1267</v>
      </c>
      <c r="I99" s="28" t="s">
        <v>1272</v>
      </c>
      <c r="J99" s="25" t="s">
        <v>1268</v>
      </c>
      <c r="K99" s="25" t="s">
        <v>1268</v>
      </c>
      <c r="L99" s="25" t="s">
        <v>1268</v>
      </c>
      <c r="M99" s="25" t="s">
        <v>1268</v>
      </c>
      <c r="N99" s="25" t="s">
        <v>1268</v>
      </c>
      <c r="O99" s="25" t="s">
        <v>1268</v>
      </c>
      <c r="P99" s="25" t="s">
        <v>1268</v>
      </c>
      <c r="Q99" s="25" t="s">
        <v>1268</v>
      </c>
      <c r="R99" s="10">
        <v>29221</v>
      </c>
      <c r="S99" s="10">
        <v>141</v>
      </c>
      <c r="T99" s="14" t="e">
        <f>VLOOKUP(F99,#REF!,6,0)</f>
        <v>#REF!</v>
      </c>
      <c r="U99" s="14"/>
      <c r="V99" s="14"/>
      <c r="W99" s="14">
        <f t="shared" si="2"/>
        <v>0</v>
      </c>
      <c r="X99" s="14">
        <v>141</v>
      </c>
    </row>
    <row r="100" spans="1:24" s="13" customFormat="1" ht="32.25" customHeight="1" x14ac:dyDescent="0.4">
      <c r="A100" s="10">
        <v>94</v>
      </c>
      <c r="B100" s="11" t="s">
        <v>1017</v>
      </c>
      <c r="C100" s="11" t="s">
        <v>1079</v>
      </c>
      <c r="D100" s="291">
        <v>68</v>
      </c>
      <c r="E100" s="25" t="s">
        <v>1269</v>
      </c>
      <c r="F100" s="11" t="s">
        <v>658</v>
      </c>
      <c r="G100" s="10" t="s">
        <v>1160</v>
      </c>
      <c r="H100" s="3" t="s">
        <v>1267</v>
      </c>
      <c r="I100" s="28" t="s">
        <v>1272</v>
      </c>
      <c r="J100" s="25" t="s">
        <v>1268</v>
      </c>
      <c r="K100" s="25" t="s">
        <v>1268</v>
      </c>
      <c r="L100" s="25" t="s">
        <v>1268</v>
      </c>
      <c r="M100" s="25" t="s">
        <v>1268</v>
      </c>
      <c r="N100" s="25" t="s">
        <v>1268</v>
      </c>
      <c r="O100" s="25" t="s">
        <v>1268</v>
      </c>
      <c r="P100" s="25" t="s">
        <v>1268</v>
      </c>
      <c r="Q100" s="25" t="s">
        <v>1268</v>
      </c>
      <c r="R100" s="10">
        <v>4010</v>
      </c>
      <c r="S100" s="10">
        <v>100</v>
      </c>
      <c r="T100" s="14" t="e">
        <f>VLOOKUP(F100,#REF!,6,0)</f>
        <v>#REF!</v>
      </c>
      <c r="U100" s="14"/>
      <c r="V100" s="14"/>
      <c r="W100" s="14">
        <f t="shared" si="2"/>
        <v>0</v>
      </c>
      <c r="X100" s="14">
        <v>100</v>
      </c>
    </row>
    <row r="101" spans="1:24" s="13" customFormat="1" ht="32.25" customHeight="1" x14ac:dyDescent="0.4">
      <c r="A101" s="10">
        <v>95</v>
      </c>
      <c r="B101" s="11" t="s">
        <v>1017</v>
      </c>
      <c r="C101" s="11" t="s">
        <v>1079</v>
      </c>
      <c r="D101" s="292"/>
      <c r="E101" s="25" t="s">
        <v>1269</v>
      </c>
      <c r="F101" s="11" t="s">
        <v>659</v>
      </c>
      <c r="G101" s="10" t="s">
        <v>1213</v>
      </c>
      <c r="H101" s="3" t="s">
        <v>1267</v>
      </c>
      <c r="I101" s="28" t="s">
        <v>1272</v>
      </c>
      <c r="J101" s="25" t="s">
        <v>1268</v>
      </c>
      <c r="K101" s="25" t="s">
        <v>1268</v>
      </c>
      <c r="L101" s="25" t="s">
        <v>1268</v>
      </c>
      <c r="M101" s="25" t="s">
        <v>1268</v>
      </c>
      <c r="N101" s="25" t="s">
        <v>1268</v>
      </c>
      <c r="O101" s="25" t="s">
        <v>1268</v>
      </c>
      <c r="P101" s="25" t="s">
        <v>1268</v>
      </c>
      <c r="Q101" s="25" t="s">
        <v>1268</v>
      </c>
      <c r="R101" s="10">
        <v>5839</v>
      </c>
      <c r="S101" s="10">
        <v>130</v>
      </c>
      <c r="T101" s="14" t="e">
        <f>VLOOKUP(F101,#REF!,6,0)</f>
        <v>#REF!</v>
      </c>
      <c r="U101" s="14"/>
      <c r="V101" s="14"/>
      <c r="W101" s="14">
        <f t="shared" si="2"/>
        <v>0</v>
      </c>
      <c r="X101" s="14">
        <v>130</v>
      </c>
    </row>
    <row r="102" spans="1:24" s="13" customFormat="1" ht="32.25" customHeight="1" x14ac:dyDescent="0.4">
      <c r="A102" s="10">
        <v>96</v>
      </c>
      <c r="B102" s="11" t="s">
        <v>1017</v>
      </c>
      <c r="C102" s="11" t="s">
        <v>1079</v>
      </c>
      <c r="D102" s="293"/>
      <c r="E102" s="25" t="s">
        <v>1269</v>
      </c>
      <c r="F102" s="11" t="s">
        <v>661</v>
      </c>
      <c r="G102" s="10" t="s">
        <v>1168</v>
      </c>
      <c r="H102" s="26" t="s">
        <v>1270</v>
      </c>
      <c r="I102" s="28" t="s">
        <v>1272</v>
      </c>
      <c r="J102" s="25" t="s">
        <v>1268</v>
      </c>
      <c r="K102" s="25" t="s">
        <v>1268</v>
      </c>
      <c r="L102" s="25" t="s">
        <v>1268</v>
      </c>
      <c r="M102" s="25" t="s">
        <v>1268</v>
      </c>
      <c r="N102" s="25" t="s">
        <v>1268</v>
      </c>
      <c r="O102" s="25" t="s">
        <v>1268</v>
      </c>
      <c r="P102" s="25" t="s">
        <v>1268</v>
      </c>
      <c r="Q102" s="25" t="s">
        <v>1268</v>
      </c>
      <c r="R102" s="10">
        <v>6726</v>
      </c>
      <c r="S102" s="10">
        <v>15</v>
      </c>
      <c r="T102" s="14" t="e">
        <f>VLOOKUP(F102,#REF!,6,0)</f>
        <v>#REF!</v>
      </c>
      <c r="U102" s="14"/>
      <c r="V102" s="14"/>
      <c r="W102" s="14">
        <f t="shared" si="2"/>
        <v>0</v>
      </c>
      <c r="X102" s="14">
        <v>15</v>
      </c>
    </row>
    <row r="103" spans="1:24" s="13" customFormat="1" ht="32.25" customHeight="1" x14ac:dyDescent="0.4">
      <c r="A103" s="10">
        <v>97</v>
      </c>
      <c r="B103" s="11" t="s">
        <v>1017</v>
      </c>
      <c r="C103" s="11" t="s">
        <v>1062</v>
      </c>
      <c r="D103" s="291">
        <v>75</v>
      </c>
      <c r="E103" s="25" t="s">
        <v>1269</v>
      </c>
      <c r="F103" s="11" t="s">
        <v>646</v>
      </c>
      <c r="G103" s="10" t="s">
        <v>1150</v>
      </c>
      <c r="H103" s="3" t="s">
        <v>1267</v>
      </c>
      <c r="I103" s="28" t="s">
        <v>1272</v>
      </c>
      <c r="J103" s="25" t="s">
        <v>1268</v>
      </c>
      <c r="K103" s="25" t="s">
        <v>1268</v>
      </c>
      <c r="L103" s="25" t="s">
        <v>1268</v>
      </c>
      <c r="M103" s="25" t="s">
        <v>1268</v>
      </c>
      <c r="N103" s="25" t="s">
        <v>1268</v>
      </c>
      <c r="O103" s="25" t="s">
        <v>1268</v>
      </c>
      <c r="P103" s="25" t="s">
        <v>1268</v>
      </c>
      <c r="Q103" s="25" t="s">
        <v>1268</v>
      </c>
      <c r="R103" s="10">
        <v>7728</v>
      </c>
      <c r="S103" s="10">
        <v>218</v>
      </c>
      <c r="T103" s="14" t="e">
        <f>VLOOKUP(F103,#REF!,6,0)</f>
        <v>#REF!</v>
      </c>
      <c r="U103" s="14"/>
      <c r="V103" s="14"/>
      <c r="W103" s="14">
        <f t="shared" si="2"/>
        <v>0</v>
      </c>
      <c r="X103" s="14">
        <v>218</v>
      </c>
    </row>
    <row r="104" spans="1:24" s="13" customFormat="1" ht="32.25" customHeight="1" x14ac:dyDescent="0.4">
      <c r="A104" s="10">
        <v>98</v>
      </c>
      <c r="B104" s="11" t="s">
        <v>1017</v>
      </c>
      <c r="C104" s="11" t="s">
        <v>1062</v>
      </c>
      <c r="D104" s="292"/>
      <c r="E104" s="25" t="s">
        <v>1269</v>
      </c>
      <c r="F104" s="11" t="s">
        <v>647</v>
      </c>
      <c r="G104" s="10" t="s">
        <v>1155</v>
      </c>
      <c r="H104" s="3" t="s">
        <v>1267</v>
      </c>
      <c r="I104" s="28" t="s">
        <v>1272</v>
      </c>
      <c r="J104" s="25" t="s">
        <v>1268</v>
      </c>
      <c r="K104" s="25" t="s">
        <v>1268</v>
      </c>
      <c r="L104" s="25" t="s">
        <v>1268</v>
      </c>
      <c r="M104" s="25" t="s">
        <v>1268</v>
      </c>
      <c r="N104" s="25" t="s">
        <v>1268</v>
      </c>
      <c r="O104" s="25" t="s">
        <v>1268</v>
      </c>
      <c r="P104" s="25" t="s">
        <v>1268</v>
      </c>
      <c r="Q104" s="25" t="s">
        <v>1268</v>
      </c>
      <c r="R104" s="10">
        <v>7902</v>
      </c>
      <c r="S104" s="10">
        <v>207</v>
      </c>
      <c r="T104" s="14" t="e">
        <f>VLOOKUP(F104,#REF!,6,0)</f>
        <v>#REF!</v>
      </c>
      <c r="U104" s="14"/>
      <c r="V104" s="14"/>
      <c r="W104" s="14">
        <f t="shared" si="2"/>
        <v>0</v>
      </c>
      <c r="X104" s="14">
        <v>207</v>
      </c>
    </row>
    <row r="105" spans="1:24" s="13" customFormat="1" ht="32.25" customHeight="1" x14ac:dyDescent="0.4">
      <c r="A105" s="10">
        <v>99</v>
      </c>
      <c r="B105" s="11" t="s">
        <v>1017</v>
      </c>
      <c r="C105" s="11" t="s">
        <v>1062</v>
      </c>
      <c r="D105" s="293"/>
      <c r="E105" s="25" t="s">
        <v>1269</v>
      </c>
      <c r="F105" s="11" t="s">
        <v>648</v>
      </c>
      <c r="G105" s="10" t="s">
        <v>1168</v>
      </c>
      <c r="H105" s="3" t="s">
        <v>1267</v>
      </c>
      <c r="I105" s="28" t="s">
        <v>1272</v>
      </c>
      <c r="J105" s="25" t="s">
        <v>1268</v>
      </c>
      <c r="K105" s="25" t="s">
        <v>1268</v>
      </c>
      <c r="L105" s="25" t="s">
        <v>1268</v>
      </c>
      <c r="M105" s="25" t="s">
        <v>1268</v>
      </c>
      <c r="N105" s="25" t="s">
        <v>1268</v>
      </c>
      <c r="O105" s="25" t="s">
        <v>1268</v>
      </c>
      <c r="P105" s="25" t="s">
        <v>1268</v>
      </c>
      <c r="Q105" s="25" t="s">
        <v>1268</v>
      </c>
      <c r="R105" s="10">
        <v>739</v>
      </c>
      <c r="S105" s="10">
        <v>0</v>
      </c>
      <c r="T105" s="14" t="e">
        <f>VLOOKUP(F105,#REF!,6,0)</f>
        <v>#REF!</v>
      </c>
      <c r="U105" s="14"/>
      <c r="V105" s="14"/>
      <c r="W105" s="14">
        <f t="shared" si="2"/>
        <v>0</v>
      </c>
      <c r="X105" s="14">
        <v>0</v>
      </c>
    </row>
    <row r="106" spans="1:24" s="13" customFormat="1" ht="32.25" customHeight="1" x14ac:dyDescent="0.4">
      <c r="A106" s="10">
        <v>100</v>
      </c>
      <c r="B106" s="11" t="s">
        <v>1017</v>
      </c>
      <c r="C106" s="11" t="s">
        <v>1078</v>
      </c>
      <c r="D106" s="20">
        <v>25</v>
      </c>
      <c r="E106" s="25" t="s">
        <v>1269</v>
      </c>
      <c r="F106" s="11" t="s">
        <v>657</v>
      </c>
      <c r="G106" s="10" t="s">
        <v>1137</v>
      </c>
      <c r="H106" s="3" t="s">
        <v>1267</v>
      </c>
      <c r="I106" s="28" t="s">
        <v>1272</v>
      </c>
      <c r="J106" s="25" t="s">
        <v>1268</v>
      </c>
      <c r="K106" s="25" t="s">
        <v>1268</v>
      </c>
      <c r="L106" s="25" t="s">
        <v>1268</v>
      </c>
      <c r="M106" s="25" t="s">
        <v>1268</v>
      </c>
      <c r="N106" s="25" t="s">
        <v>1268</v>
      </c>
      <c r="O106" s="25" t="s">
        <v>1268</v>
      </c>
      <c r="P106" s="25" t="s">
        <v>1268</v>
      </c>
      <c r="Q106" s="25" t="s">
        <v>1268</v>
      </c>
      <c r="R106" s="10">
        <v>8764</v>
      </c>
      <c r="S106" s="10">
        <v>186</v>
      </c>
      <c r="T106" s="14" t="e">
        <f>VLOOKUP(F106,#REF!,6,0)</f>
        <v>#REF!</v>
      </c>
      <c r="U106" s="14"/>
      <c r="V106" s="14"/>
      <c r="W106" s="14">
        <f t="shared" si="2"/>
        <v>0</v>
      </c>
      <c r="X106" s="14">
        <v>186</v>
      </c>
    </row>
    <row r="107" spans="1:24" s="13" customFormat="1" ht="32.25" customHeight="1" x14ac:dyDescent="0.4">
      <c r="A107" s="10">
        <v>101</v>
      </c>
      <c r="B107" s="11" t="s">
        <v>1018</v>
      </c>
      <c r="C107" s="11" t="s">
        <v>1081</v>
      </c>
      <c r="D107" s="291"/>
      <c r="E107" s="25" t="s">
        <v>1269</v>
      </c>
      <c r="F107" s="11" t="s">
        <v>664</v>
      </c>
      <c r="G107" s="10">
        <v>1.8</v>
      </c>
      <c r="H107" s="3" t="s">
        <v>1267</v>
      </c>
      <c r="I107" s="28" t="s">
        <v>1272</v>
      </c>
      <c r="J107" s="25" t="s">
        <v>1268</v>
      </c>
      <c r="K107" s="25" t="s">
        <v>1268</v>
      </c>
      <c r="L107" s="25" t="s">
        <v>1268</v>
      </c>
      <c r="M107" s="10">
        <v>2</v>
      </c>
      <c r="N107" s="25" t="s">
        <v>1268</v>
      </c>
      <c r="O107" s="25" t="s">
        <v>1268</v>
      </c>
      <c r="P107" s="25" t="s">
        <v>1268</v>
      </c>
      <c r="Q107" s="25" t="s">
        <v>1268</v>
      </c>
      <c r="R107" s="10">
        <v>79842</v>
      </c>
      <c r="S107" s="10">
        <v>1024</v>
      </c>
      <c r="T107" s="14" t="e">
        <f>VLOOKUP(F107,#REF!,6,0)</f>
        <v>#REF!</v>
      </c>
      <c r="U107" s="14" t="e">
        <f>VLOOKUP(F107,#REF!,7,0)</f>
        <v>#REF!</v>
      </c>
      <c r="V107" s="14" t="e">
        <f>VLOOKUP(F107,#REF!,8,0)</f>
        <v>#REF!</v>
      </c>
      <c r="W107" s="14" t="e">
        <f t="shared" si="2"/>
        <v>#REF!</v>
      </c>
      <c r="X107" s="14">
        <v>979</v>
      </c>
    </row>
    <row r="108" spans="1:24" s="13" customFormat="1" ht="32.25" customHeight="1" x14ac:dyDescent="0.4">
      <c r="A108" s="10">
        <v>102</v>
      </c>
      <c r="B108" s="11" t="s">
        <v>1018</v>
      </c>
      <c r="C108" s="11" t="s">
        <v>1081</v>
      </c>
      <c r="D108" s="293"/>
      <c r="E108" s="25" t="s">
        <v>1269</v>
      </c>
      <c r="F108" s="11" t="s">
        <v>665</v>
      </c>
      <c r="G108" s="10">
        <v>1</v>
      </c>
      <c r="H108" s="3" t="s">
        <v>1267</v>
      </c>
      <c r="I108" s="28" t="s">
        <v>1272</v>
      </c>
      <c r="J108" s="25" t="s">
        <v>1268</v>
      </c>
      <c r="K108" s="25" t="s">
        <v>1268</v>
      </c>
      <c r="L108" s="25" t="s">
        <v>1268</v>
      </c>
      <c r="M108" s="10">
        <v>2</v>
      </c>
      <c r="N108" s="25" t="s">
        <v>1268</v>
      </c>
      <c r="O108" s="25" t="s">
        <v>1268</v>
      </c>
      <c r="P108" s="25" t="s">
        <v>1268</v>
      </c>
      <c r="Q108" s="25" t="s">
        <v>1268</v>
      </c>
      <c r="R108" s="10">
        <v>113976</v>
      </c>
      <c r="S108" s="10">
        <v>799</v>
      </c>
      <c r="T108" s="14" t="e">
        <f>VLOOKUP(F108,#REF!,6,0)</f>
        <v>#REF!</v>
      </c>
      <c r="U108" s="14" t="e">
        <f>VLOOKUP(F108,#REF!,7,0)</f>
        <v>#REF!</v>
      </c>
      <c r="V108" s="14" t="e">
        <f>VLOOKUP(F108,#REF!,8,0)</f>
        <v>#REF!</v>
      </c>
      <c r="W108" s="14" t="e">
        <f t="shared" si="2"/>
        <v>#REF!</v>
      </c>
      <c r="X108" s="14">
        <v>619</v>
      </c>
    </row>
    <row r="109" spans="1:24" s="13" customFormat="1" ht="32.25" customHeight="1" x14ac:dyDescent="0.4">
      <c r="A109" s="10">
        <v>103</v>
      </c>
      <c r="B109" s="11" t="s">
        <v>1018</v>
      </c>
      <c r="C109" s="11" t="s">
        <v>1018</v>
      </c>
      <c r="D109" s="291"/>
      <c r="E109" s="25" t="s">
        <v>1269</v>
      </c>
      <c r="F109" s="11" t="s">
        <v>666</v>
      </c>
      <c r="G109" s="10" t="s">
        <v>1168</v>
      </c>
      <c r="H109" s="3" t="s">
        <v>1267</v>
      </c>
      <c r="I109" s="28" t="s">
        <v>1272</v>
      </c>
      <c r="J109" s="25" t="s">
        <v>1268</v>
      </c>
      <c r="K109" s="25" t="s">
        <v>1268</v>
      </c>
      <c r="L109" s="25" t="s">
        <v>1268</v>
      </c>
      <c r="M109" s="25" t="s">
        <v>1268</v>
      </c>
      <c r="N109" s="25" t="s">
        <v>1268</v>
      </c>
      <c r="O109" s="25" t="s">
        <v>1268</v>
      </c>
      <c r="P109" s="25" t="s">
        <v>1268</v>
      </c>
      <c r="Q109" s="25" t="s">
        <v>1268</v>
      </c>
      <c r="R109" s="10">
        <v>66410</v>
      </c>
      <c r="S109" s="10">
        <v>294</v>
      </c>
      <c r="T109" s="14" t="e">
        <f>VLOOKUP(F109,#REF!,6,0)</f>
        <v>#REF!</v>
      </c>
      <c r="U109" s="14"/>
      <c r="V109" s="14"/>
      <c r="W109" s="14">
        <f t="shared" si="2"/>
        <v>0</v>
      </c>
      <c r="X109" s="14">
        <v>294</v>
      </c>
    </row>
    <row r="110" spans="1:24" s="13" customFormat="1" ht="32.25" customHeight="1" x14ac:dyDescent="0.4">
      <c r="A110" s="10">
        <v>104</v>
      </c>
      <c r="B110" s="11" t="s">
        <v>1018</v>
      </c>
      <c r="C110" s="11" t="s">
        <v>1018</v>
      </c>
      <c r="D110" s="292"/>
      <c r="E110" s="25" t="s">
        <v>1269</v>
      </c>
      <c r="F110" s="11" t="s">
        <v>667</v>
      </c>
      <c r="G110" s="10" t="s">
        <v>1168</v>
      </c>
      <c r="H110" s="3" t="s">
        <v>1267</v>
      </c>
      <c r="I110" s="28" t="s">
        <v>1272</v>
      </c>
      <c r="J110" s="25" t="s">
        <v>1268</v>
      </c>
      <c r="K110" s="25" t="s">
        <v>1268</v>
      </c>
      <c r="L110" s="25" t="s">
        <v>1268</v>
      </c>
      <c r="M110" s="25" t="s">
        <v>1268</v>
      </c>
      <c r="N110" s="25" t="s">
        <v>1268</v>
      </c>
      <c r="O110" s="25" t="s">
        <v>1268</v>
      </c>
      <c r="P110" s="25" t="s">
        <v>1268</v>
      </c>
      <c r="Q110" s="25" t="s">
        <v>1268</v>
      </c>
      <c r="R110" s="10">
        <v>10499</v>
      </c>
      <c r="S110" s="10">
        <v>233</v>
      </c>
      <c r="T110" s="14" t="e">
        <f>VLOOKUP(F110,#REF!,6,0)</f>
        <v>#REF!</v>
      </c>
      <c r="U110" s="14"/>
      <c r="V110" s="14"/>
      <c r="W110" s="14">
        <f t="shared" si="2"/>
        <v>0</v>
      </c>
      <c r="X110" s="14">
        <v>233</v>
      </c>
    </row>
    <row r="111" spans="1:24" s="13" customFormat="1" ht="32.25" customHeight="1" x14ac:dyDescent="0.4">
      <c r="A111" s="10">
        <v>105</v>
      </c>
      <c r="B111" s="11" t="s">
        <v>1018</v>
      </c>
      <c r="C111" s="11" t="s">
        <v>1018</v>
      </c>
      <c r="D111" s="293"/>
      <c r="E111" s="25" t="s">
        <v>1269</v>
      </c>
      <c r="F111" s="11" t="s">
        <v>672</v>
      </c>
      <c r="G111" s="10">
        <v>1</v>
      </c>
      <c r="H111" s="3" t="s">
        <v>1267</v>
      </c>
      <c r="I111" s="28" t="s">
        <v>1272</v>
      </c>
      <c r="J111" s="25" t="s">
        <v>1268</v>
      </c>
      <c r="K111" s="25" t="s">
        <v>1268</v>
      </c>
      <c r="L111" s="25" t="s">
        <v>1268</v>
      </c>
      <c r="M111" s="10">
        <v>2</v>
      </c>
      <c r="N111" s="25" t="s">
        <v>1268</v>
      </c>
      <c r="O111" s="25" t="s">
        <v>1268</v>
      </c>
      <c r="P111" s="25" t="s">
        <v>1268</v>
      </c>
      <c r="Q111" s="25" t="s">
        <v>1268</v>
      </c>
      <c r="R111" s="10">
        <v>64428</v>
      </c>
      <c r="S111" s="10">
        <v>360</v>
      </c>
      <c r="T111" s="14" t="e">
        <f>VLOOKUP(F111,#REF!,6,0)</f>
        <v>#REF!</v>
      </c>
      <c r="U111" s="14" t="e">
        <f>VLOOKUP(F111,#REF!,7,0)</f>
        <v>#REF!</v>
      </c>
      <c r="V111" s="14" t="e">
        <f>VLOOKUP(F111,#REF!,8,0)</f>
        <v>#REF!</v>
      </c>
      <c r="W111" s="14" t="e">
        <f t="shared" si="2"/>
        <v>#REF!</v>
      </c>
      <c r="X111" s="14">
        <v>180</v>
      </c>
    </row>
    <row r="112" spans="1:24" s="13" customFormat="1" ht="32.25" customHeight="1" x14ac:dyDescent="0.4">
      <c r="A112" s="10">
        <v>106</v>
      </c>
      <c r="B112" s="11" t="s">
        <v>1018</v>
      </c>
      <c r="C112" s="11" t="s">
        <v>1080</v>
      </c>
      <c r="D112" s="291"/>
      <c r="E112" s="25" t="s">
        <v>1269</v>
      </c>
      <c r="F112" s="11" t="s">
        <v>662</v>
      </c>
      <c r="G112" s="10" t="s">
        <v>1209</v>
      </c>
      <c r="H112" s="3" t="s">
        <v>1267</v>
      </c>
      <c r="I112" s="28" t="s">
        <v>1272</v>
      </c>
      <c r="J112" s="25" t="s">
        <v>1268</v>
      </c>
      <c r="K112" s="25" t="s">
        <v>1268</v>
      </c>
      <c r="L112" s="25" t="s">
        <v>1268</v>
      </c>
      <c r="M112" s="25" t="s">
        <v>1268</v>
      </c>
      <c r="N112" s="25" t="s">
        <v>1268</v>
      </c>
      <c r="O112" s="25" t="s">
        <v>1268</v>
      </c>
      <c r="P112" s="25" t="s">
        <v>1268</v>
      </c>
      <c r="Q112" s="25" t="s">
        <v>1268</v>
      </c>
      <c r="R112" s="10">
        <v>36708</v>
      </c>
      <c r="S112" s="10">
        <v>592</v>
      </c>
      <c r="T112" s="14" t="e">
        <f>VLOOKUP(F112,#REF!,6,0)</f>
        <v>#REF!</v>
      </c>
      <c r="U112" s="14"/>
      <c r="V112" s="14"/>
      <c r="W112" s="14">
        <f t="shared" si="2"/>
        <v>0</v>
      </c>
      <c r="X112" s="14">
        <v>592</v>
      </c>
    </row>
    <row r="113" spans="1:24" s="13" customFormat="1" ht="32.25" customHeight="1" x14ac:dyDescent="0.4">
      <c r="A113" s="10">
        <v>107</v>
      </c>
      <c r="B113" s="11" t="s">
        <v>1018</v>
      </c>
      <c r="C113" s="11" t="s">
        <v>1080</v>
      </c>
      <c r="D113" s="292"/>
      <c r="E113" s="25" t="s">
        <v>1269</v>
      </c>
      <c r="F113" s="11" t="s">
        <v>663</v>
      </c>
      <c r="G113" s="10" t="s">
        <v>1237</v>
      </c>
      <c r="H113" s="3" t="s">
        <v>1267</v>
      </c>
      <c r="I113" s="28" t="s">
        <v>1272</v>
      </c>
      <c r="J113" s="25" t="s">
        <v>1268</v>
      </c>
      <c r="K113" s="25" t="s">
        <v>1268</v>
      </c>
      <c r="L113" s="25" t="s">
        <v>1268</v>
      </c>
      <c r="M113" s="25" t="s">
        <v>1268</v>
      </c>
      <c r="N113" s="25" t="s">
        <v>1268</v>
      </c>
      <c r="O113" s="25" t="s">
        <v>1268</v>
      </c>
      <c r="P113" s="25" t="s">
        <v>1268</v>
      </c>
      <c r="Q113" s="25" t="s">
        <v>1268</v>
      </c>
      <c r="R113" s="10">
        <v>58414</v>
      </c>
      <c r="S113" s="10">
        <v>525</v>
      </c>
      <c r="T113" s="14" t="e">
        <f>VLOOKUP(F113,#REF!,6,0)</f>
        <v>#REF!</v>
      </c>
      <c r="U113" s="14"/>
      <c r="V113" s="14"/>
      <c r="W113" s="14">
        <f t="shared" si="2"/>
        <v>0</v>
      </c>
      <c r="X113" s="14">
        <v>525</v>
      </c>
    </row>
    <row r="114" spans="1:24" s="13" customFormat="1" ht="32.25" customHeight="1" x14ac:dyDescent="0.4">
      <c r="A114" s="10">
        <v>108</v>
      </c>
      <c r="B114" s="11" t="s">
        <v>1018</v>
      </c>
      <c r="C114" s="11" t="s">
        <v>1080</v>
      </c>
      <c r="D114" s="293"/>
      <c r="E114" s="25" t="s">
        <v>1269</v>
      </c>
      <c r="F114" s="11" t="s">
        <v>671</v>
      </c>
      <c r="G114" s="10">
        <v>1</v>
      </c>
      <c r="H114" s="3" t="s">
        <v>1267</v>
      </c>
      <c r="I114" s="28" t="s">
        <v>1272</v>
      </c>
      <c r="J114" s="25" t="s">
        <v>1268</v>
      </c>
      <c r="K114" s="25" t="s">
        <v>1268</v>
      </c>
      <c r="L114" s="25" t="s">
        <v>1268</v>
      </c>
      <c r="M114" s="10">
        <v>2</v>
      </c>
      <c r="N114" s="25" t="s">
        <v>1268</v>
      </c>
      <c r="O114" s="25" t="s">
        <v>1268</v>
      </c>
      <c r="P114" s="25" t="s">
        <v>1268</v>
      </c>
      <c r="Q114" s="25" t="s">
        <v>1268</v>
      </c>
      <c r="R114" s="10">
        <v>32970</v>
      </c>
      <c r="S114" s="10">
        <v>858</v>
      </c>
      <c r="T114" s="14" t="e">
        <f>VLOOKUP(F114,#REF!,6,0)</f>
        <v>#REF!</v>
      </c>
      <c r="U114" s="14" t="e">
        <f>VLOOKUP(F114,#REF!,7,0)</f>
        <v>#REF!</v>
      </c>
      <c r="V114" s="14" t="e">
        <f>VLOOKUP(F114,#REF!,8,0)</f>
        <v>#REF!</v>
      </c>
      <c r="W114" s="14" t="e">
        <f t="shared" si="2"/>
        <v>#REF!</v>
      </c>
      <c r="X114" s="14">
        <v>678</v>
      </c>
    </row>
    <row r="115" spans="1:24" s="13" customFormat="1" ht="32.25" customHeight="1" x14ac:dyDescent="0.4">
      <c r="A115" s="10">
        <v>109</v>
      </c>
      <c r="B115" s="11" t="s">
        <v>1018</v>
      </c>
      <c r="C115" s="11" t="s">
        <v>1082</v>
      </c>
      <c r="D115" s="291"/>
      <c r="E115" s="25" t="s">
        <v>1269</v>
      </c>
      <c r="F115" s="11" t="s">
        <v>668</v>
      </c>
      <c r="G115" s="10">
        <v>1</v>
      </c>
      <c r="H115" s="3" t="s">
        <v>1267</v>
      </c>
      <c r="I115" s="28" t="s">
        <v>1272</v>
      </c>
      <c r="J115" s="25" t="s">
        <v>1268</v>
      </c>
      <c r="K115" s="25" t="s">
        <v>1268</v>
      </c>
      <c r="L115" s="25" t="s">
        <v>1268</v>
      </c>
      <c r="M115" s="10">
        <v>2</v>
      </c>
      <c r="N115" s="25" t="s">
        <v>1268</v>
      </c>
      <c r="O115" s="25" t="s">
        <v>1268</v>
      </c>
      <c r="P115" s="25" t="s">
        <v>1268</v>
      </c>
      <c r="Q115" s="25" t="s">
        <v>1268</v>
      </c>
      <c r="R115" s="10">
        <v>8647</v>
      </c>
      <c r="S115" s="10">
        <v>471</v>
      </c>
      <c r="T115" s="14" t="e">
        <f>VLOOKUP(F115,#REF!,6,0)</f>
        <v>#REF!</v>
      </c>
      <c r="U115" s="14" t="e">
        <f>VLOOKUP(F115,#REF!,7,0)</f>
        <v>#REF!</v>
      </c>
      <c r="V115" s="14" t="e">
        <f>VLOOKUP(F115,#REF!,8,0)</f>
        <v>#REF!</v>
      </c>
      <c r="W115" s="14" t="e">
        <f t="shared" si="2"/>
        <v>#REF!</v>
      </c>
      <c r="X115" s="14">
        <v>291</v>
      </c>
    </row>
    <row r="116" spans="1:24" s="13" customFormat="1" ht="32.25" customHeight="1" x14ac:dyDescent="0.4">
      <c r="A116" s="10">
        <v>110</v>
      </c>
      <c r="B116" s="11" t="s">
        <v>1018</v>
      </c>
      <c r="C116" s="11" t="s">
        <v>1082</v>
      </c>
      <c r="D116" s="292"/>
      <c r="E116" s="25" t="s">
        <v>1269</v>
      </c>
      <c r="F116" s="11" t="s">
        <v>669</v>
      </c>
      <c r="G116" s="10" t="s">
        <v>1146</v>
      </c>
      <c r="H116" s="3" t="s">
        <v>1267</v>
      </c>
      <c r="I116" s="28" t="s">
        <v>1272</v>
      </c>
      <c r="J116" s="25" t="s">
        <v>1268</v>
      </c>
      <c r="K116" s="25" t="s">
        <v>1268</v>
      </c>
      <c r="L116" s="25" t="s">
        <v>1268</v>
      </c>
      <c r="M116" s="25" t="s">
        <v>1268</v>
      </c>
      <c r="N116" s="25" t="s">
        <v>1268</v>
      </c>
      <c r="O116" s="25" t="s">
        <v>1268</v>
      </c>
      <c r="P116" s="25" t="s">
        <v>1268</v>
      </c>
      <c r="Q116" s="25" t="s">
        <v>1268</v>
      </c>
      <c r="R116" s="10">
        <v>64543</v>
      </c>
      <c r="S116" s="10">
        <v>430</v>
      </c>
      <c r="T116" s="14" t="e">
        <f>VLOOKUP(F116,#REF!,6,0)</f>
        <v>#REF!</v>
      </c>
      <c r="U116" s="14"/>
      <c r="V116" s="14"/>
      <c r="W116" s="14">
        <f t="shared" si="2"/>
        <v>0</v>
      </c>
      <c r="X116" s="14">
        <v>430</v>
      </c>
    </row>
    <row r="117" spans="1:24" s="13" customFormat="1" ht="32.25" customHeight="1" x14ac:dyDescent="0.4">
      <c r="A117" s="10">
        <v>111</v>
      </c>
      <c r="B117" s="11" t="s">
        <v>1018</v>
      </c>
      <c r="C117" s="11" t="s">
        <v>1082</v>
      </c>
      <c r="D117" s="293"/>
      <c r="E117" s="25" t="s">
        <v>1269</v>
      </c>
      <c r="F117" s="11" t="s">
        <v>670</v>
      </c>
      <c r="G117" s="10">
        <v>0.67</v>
      </c>
      <c r="H117" s="3" t="s">
        <v>1267</v>
      </c>
      <c r="I117" s="28" t="s">
        <v>1272</v>
      </c>
      <c r="J117" s="25" t="s">
        <v>1268</v>
      </c>
      <c r="K117" s="25" t="s">
        <v>1268</v>
      </c>
      <c r="L117" s="25" t="s">
        <v>1268</v>
      </c>
      <c r="M117" s="10">
        <v>2</v>
      </c>
      <c r="N117" s="25" t="s">
        <v>1268</v>
      </c>
      <c r="O117" s="25" t="s">
        <v>1268</v>
      </c>
      <c r="P117" s="25" t="s">
        <v>1268</v>
      </c>
      <c r="Q117" s="25" t="s">
        <v>1268</v>
      </c>
      <c r="R117" s="10">
        <v>14637</v>
      </c>
      <c r="S117" s="10">
        <v>735</v>
      </c>
      <c r="T117" s="14" t="e">
        <f>VLOOKUP(F117,#REF!,6,0)</f>
        <v>#REF!</v>
      </c>
      <c r="U117" s="14" t="e">
        <f>VLOOKUP(F117,#REF!,7,0)</f>
        <v>#REF!</v>
      </c>
      <c r="V117" s="14" t="e">
        <f>VLOOKUP(F117,#REF!,8,0)</f>
        <v>#REF!</v>
      </c>
      <c r="W117" s="14" t="e">
        <f t="shared" si="2"/>
        <v>#REF!</v>
      </c>
      <c r="X117" s="14">
        <v>555</v>
      </c>
    </row>
    <row r="118" spans="1:24" s="13" customFormat="1" ht="32.25" customHeight="1" x14ac:dyDescent="0.4">
      <c r="A118" s="10">
        <v>112</v>
      </c>
      <c r="B118" s="11" t="s">
        <v>1019</v>
      </c>
      <c r="C118" s="11" t="s">
        <v>1084</v>
      </c>
      <c r="D118" s="291"/>
      <c r="E118" s="25" t="s">
        <v>1269</v>
      </c>
      <c r="F118" s="11" t="s">
        <v>673</v>
      </c>
      <c r="G118" s="10">
        <v>1.37</v>
      </c>
      <c r="H118" s="3" t="s">
        <v>1267</v>
      </c>
      <c r="I118" s="28" t="s">
        <v>1272</v>
      </c>
      <c r="J118" s="25" t="s">
        <v>1268</v>
      </c>
      <c r="K118" s="25" t="s">
        <v>1268</v>
      </c>
      <c r="L118" s="25" t="s">
        <v>1268</v>
      </c>
      <c r="M118" s="10">
        <v>7.53</v>
      </c>
      <c r="N118" s="25" t="s">
        <v>1268</v>
      </c>
      <c r="O118" s="25" t="s">
        <v>1268</v>
      </c>
      <c r="P118" s="25" t="s">
        <v>1268</v>
      </c>
      <c r="Q118" s="25" t="s">
        <v>1268</v>
      </c>
      <c r="R118" s="10">
        <v>19586</v>
      </c>
      <c r="S118" s="10">
        <v>2583</v>
      </c>
      <c r="T118" s="14" t="e">
        <f>VLOOKUP(F118,#REF!,6,0)</f>
        <v>#REF!</v>
      </c>
      <c r="U118" s="14" t="e">
        <f>VLOOKUP(F118,#REF!,7,0)</f>
        <v>#REF!</v>
      </c>
      <c r="V118" s="14" t="e">
        <f>VLOOKUP(F118,#REF!,8,0)</f>
        <v>#REF!</v>
      </c>
      <c r="W118" s="14" t="e">
        <f t="shared" si="2"/>
        <v>#REF!</v>
      </c>
      <c r="X118" s="14">
        <v>1458</v>
      </c>
    </row>
    <row r="119" spans="1:24" s="13" customFormat="1" ht="32.25" customHeight="1" x14ac:dyDescent="0.4">
      <c r="A119" s="10">
        <v>113</v>
      </c>
      <c r="B119" s="11" t="s">
        <v>1019</v>
      </c>
      <c r="C119" s="11" t="s">
        <v>1084</v>
      </c>
      <c r="D119" s="292"/>
      <c r="E119" s="25" t="s">
        <v>1269</v>
      </c>
      <c r="F119" s="11" t="s">
        <v>674</v>
      </c>
      <c r="G119" s="10" t="s">
        <v>1195</v>
      </c>
      <c r="H119" s="3" t="s">
        <v>1267</v>
      </c>
      <c r="I119" s="28" t="s">
        <v>1272</v>
      </c>
      <c r="J119" s="25" t="s">
        <v>1268</v>
      </c>
      <c r="K119" s="25" t="s">
        <v>1268</v>
      </c>
      <c r="L119" s="25" t="s">
        <v>1268</v>
      </c>
      <c r="M119" s="25" t="s">
        <v>1268</v>
      </c>
      <c r="N119" s="25" t="s">
        <v>1268</v>
      </c>
      <c r="O119" s="25" t="s">
        <v>1268</v>
      </c>
      <c r="P119" s="25" t="s">
        <v>1268</v>
      </c>
      <c r="Q119" s="25" t="s">
        <v>1268</v>
      </c>
      <c r="R119" s="10">
        <v>16437</v>
      </c>
      <c r="S119" s="10">
        <v>591</v>
      </c>
      <c r="T119" s="14" t="e">
        <f>VLOOKUP(F119,#REF!,6,0)</f>
        <v>#REF!</v>
      </c>
      <c r="U119" s="14"/>
      <c r="V119" s="14"/>
      <c r="W119" s="14">
        <f t="shared" si="2"/>
        <v>0</v>
      </c>
      <c r="X119" s="14">
        <v>591</v>
      </c>
    </row>
    <row r="120" spans="1:24" s="13" customFormat="1" ht="32.25" customHeight="1" x14ac:dyDescent="0.4">
      <c r="A120" s="10">
        <v>114</v>
      </c>
      <c r="B120" s="11" t="s">
        <v>1019</v>
      </c>
      <c r="C120" s="11" t="s">
        <v>1084</v>
      </c>
      <c r="D120" s="292"/>
      <c r="E120" s="25" t="s">
        <v>1269</v>
      </c>
      <c r="F120" s="11" t="s">
        <v>675</v>
      </c>
      <c r="G120" s="10" t="s">
        <v>1196</v>
      </c>
      <c r="H120" s="3" t="s">
        <v>1267</v>
      </c>
      <c r="I120" s="28" t="s">
        <v>1272</v>
      </c>
      <c r="J120" s="25" t="s">
        <v>1268</v>
      </c>
      <c r="K120" s="25" t="s">
        <v>1268</v>
      </c>
      <c r="L120" s="25" t="s">
        <v>1268</v>
      </c>
      <c r="M120" s="25" t="s">
        <v>1268</v>
      </c>
      <c r="N120" s="25" t="s">
        <v>1268</v>
      </c>
      <c r="O120" s="25" t="s">
        <v>1268</v>
      </c>
      <c r="P120" s="25" t="s">
        <v>1268</v>
      </c>
      <c r="Q120" s="25" t="s">
        <v>1268</v>
      </c>
      <c r="R120" s="10">
        <v>7498</v>
      </c>
      <c r="S120" s="10">
        <v>0</v>
      </c>
      <c r="T120" s="14" t="e">
        <f>VLOOKUP(F120,#REF!,6,0)</f>
        <v>#REF!</v>
      </c>
      <c r="U120" s="14"/>
      <c r="V120" s="14"/>
      <c r="W120" s="14">
        <f t="shared" si="2"/>
        <v>0</v>
      </c>
      <c r="X120" s="14">
        <v>0</v>
      </c>
    </row>
    <row r="121" spans="1:24" s="13" customFormat="1" ht="32.25" customHeight="1" x14ac:dyDescent="0.4">
      <c r="A121" s="10">
        <v>115</v>
      </c>
      <c r="B121" s="11" t="s">
        <v>1019</v>
      </c>
      <c r="C121" s="11" t="s">
        <v>1084</v>
      </c>
      <c r="D121" s="293"/>
      <c r="E121" s="25" t="s">
        <v>1269</v>
      </c>
      <c r="F121" s="11" t="s">
        <v>676</v>
      </c>
      <c r="G121" s="10" t="s">
        <v>1196</v>
      </c>
      <c r="H121" s="3" t="s">
        <v>1267</v>
      </c>
      <c r="I121" s="28" t="s">
        <v>1272</v>
      </c>
      <c r="J121" s="25" t="s">
        <v>1268</v>
      </c>
      <c r="K121" s="25" t="s">
        <v>1268</v>
      </c>
      <c r="L121" s="25" t="s">
        <v>1268</v>
      </c>
      <c r="M121" s="25" t="s">
        <v>1268</v>
      </c>
      <c r="N121" s="25" t="s">
        <v>1268</v>
      </c>
      <c r="O121" s="25" t="s">
        <v>1268</v>
      </c>
      <c r="P121" s="25" t="s">
        <v>1268</v>
      </c>
      <c r="Q121" s="25" t="s">
        <v>1268</v>
      </c>
      <c r="R121" s="10">
        <v>45954</v>
      </c>
      <c r="S121" s="10">
        <v>91</v>
      </c>
      <c r="T121" s="14" t="e">
        <f>VLOOKUP(F121,#REF!,6,0)</f>
        <v>#REF!</v>
      </c>
      <c r="U121" s="14"/>
      <c r="V121" s="14"/>
      <c r="W121" s="14">
        <f t="shared" si="2"/>
        <v>0</v>
      </c>
      <c r="X121" s="14">
        <v>91</v>
      </c>
    </row>
    <row r="122" spans="1:24" s="13" customFormat="1" ht="32.25" customHeight="1" x14ac:dyDescent="0.4">
      <c r="A122" s="10">
        <v>116</v>
      </c>
      <c r="B122" s="11" t="s">
        <v>1019</v>
      </c>
      <c r="C122" s="11" t="s">
        <v>1019</v>
      </c>
      <c r="D122" s="291"/>
      <c r="E122" s="25" t="s">
        <v>1269</v>
      </c>
      <c r="F122" s="11" t="s">
        <v>677</v>
      </c>
      <c r="G122" s="10" t="s">
        <v>1148</v>
      </c>
      <c r="H122" s="3" t="s">
        <v>1267</v>
      </c>
      <c r="I122" s="28" t="s">
        <v>1272</v>
      </c>
      <c r="J122" s="25" t="s">
        <v>1268</v>
      </c>
      <c r="K122" s="25" t="s">
        <v>1268</v>
      </c>
      <c r="L122" s="25" t="s">
        <v>1268</v>
      </c>
      <c r="M122" s="25" t="s">
        <v>1268</v>
      </c>
      <c r="N122" s="25" t="s">
        <v>1268</v>
      </c>
      <c r="O122" s="25" t="s">
        <v>1268</v>
      </c>
      <c r="P122" s="25" t="s">
        <v>1268</v>
      </c>
      <c r="Q122" s="25" t="s">
        <v>1268</v>
      </c>
      <c r="R122" s="10">
        <v>33475</v>
      </c>
      <c r="S122" s="10">
        <v>131</v>
      </c>
      <c r="T122" s="14" t="e">
        <f>VLOOKUP(F122,#REF!,6,0)</f>
        <v>#REF!</v>
      </c>
      <c r="U122" s="14"/>
      <c r="V122" s="14"/>
      <c r="W122" s="14">
        <f t="shared" si="2"/>
        <v>0</v>
      </c>
      <c r="X122" s="14">
        <v>131</v>
      </c>
    </row>
    <row r="123" spans="1:24" s="13" customFormat="1" ht="32.25" customHeight="1" x14ac:dyDescent="0.4">
      <c r="A123" s="10">
        <v>117</v>
      </c>
      <c r="B123" s="11" t="s">
        <v>1019</v>
      </c>
      <c r="C123" s="11" t="s">
        <v>1019</v>
      </c>
      <c r="D123" s="292"/>
      <c r="E123" s="25" t="s">
        <v>1269</v>
      </c>
      <c r="F123" s="11" t="s">
        <v>678</v>
      </c>
      <c r="G123" s="10" t="s">
        <v>1199</v>
      </c>
      <c r="H123" s="3" t="s">
        <v>1267</v>
      </c>
      <c r="I123" s="28" t="s">
        <v>1272</v>
      </c>
      <c r="J123" s="25" t="s">
        <v>1268</v>
      </c>
      <c r="K123" s="25" t="s">
        <v>1268</v>
      </c>
      <c r="L123" s="25" t="s">
        <v>1268</v>
      </c>
      <c r="M123" s="25" t="s">
        <v>1268</v>
      </c>
      <c r="N123" s="25" t="s">
        <v>1268</v>
      </c>
      <c r="O123" s="25" t="s">
        <v>1268</v>
      </c>
      <c r="P123" s="25" t="s">
        <v>1268</v>
      </c>
      <c r="Q123" s="25" t="s">
        <v>1268</v>
      </c>
      <c r="R123" s="10">
        <v>78053</v>
      </c>
      <c r="S123" s="10">
        <v>316</v>
      </c>
      <c r="T123" s="14" t="e">
        <f>VLOOKUP(F123,#REF!,6,0)</f>
        <v>#REF!</v>
      </c>
      <c r="U123" s="14"/>
      <c r="V123" s="14"/>
      <c r="W123" s="14">
        <f t="shared" si="2"/>
        <v>0</v>
      </c>
      <c r="X123" s="14">
        <v>316</v>
      </c>
    </row>
    <row r="124" spans="1:24" s="13" customFormat="1" ht="32.25" customHeight="1" x14ac:dyDescent="0.4">
      <c r="A124" s="10">
        <v>118</v>
      </c>
      <c r="B124" s="11" t="s">
        <v>1019</v>
      </c>
      <c r="C124" s="11" t="s">
        <v>1019</v>
      </c>
      <c r="D124" s="292"/>
      <c r="E124" s="25" t="s">
        <v>1269</v>
      </c>
      <c r="F124" s="11" t="s">
        <v>679</v>
      </c>
      <c r="G124" s="10" t="s">
        <v>1143</v>
      </c>
      <c r="H124" s="3" t="s">
        <v>1267</v>
      </c>
      <c r="I124" s="28" t="s">
        <v>1272</v>
      </c>
      <c r="J124" s="25" t="s">
        <v>1268</v>
      </c>
      <c r="K124" s="25" t="s">
        <v>1268</v>
      </c>
      <c r="L124" s="25" t="s">
        <v>1268</v>
      </c>
      <c r="M124" s="25" t="s">
        <v>1268</v>
      </c>
      <c r="N124" s="25" t="s">
        <v>1268</v>
      </c>
      <c r="O124" s="25" t="s">
        <v>1268</v>
      </c>
      <c r="P124" s="25" t="s">
        <v>1268</v>
      </c>
      <c r="Q124" s="25" t="s">
        <v>1268</v>
      </c>
      <c r="R124" s="10">
        <v>28775</v>
      </c>
      <c r="S124" s="10">
        <v>234</v>
      </c>
      <c r="T124" s="14" t="e">
        <f>VLOOKUP(F124,#REF!,6,0)</f>
        <v>#REF!</v>
      </c>
      <c r="U124" s="14"/>
      <c r="V124" s="14"/>
      <c r="W124" s="14">
        <f t="shared" si="2"/>
        <v>0</v>
      </c>
      <c r="X124" s="14">
        <v>234</v>
      </c>
    </row>
    <row r="125" spans="1:24" s="13" customFormat="1" ht="32.25" customHeight="1" x14ac:dyDescent="0.4">
      <c r="A125" s="10">
        <v>119</v>
      </c>
      <c r="B125" s="11" t="s">
        <v>1019</v>
      </c>
      <c r="C125" s="11" t="s">
        <v>1019</v>
      </c>
      <c r="D125" s="292"/>
      <c r="E125" s="25" t="s">
        <v>1269</v>
      </c>
      <c r="F125" s="11" t="s">
        <v>680</v>
      </c>
      <c r="G125" s="10" t="s">
        <v>1139</v>
      </c>
      <c r="H125" s="3" t="s">
        <v>1267</v>
      </c>
      <c r="I125" s="28" t="s">
        <v>1272</v>
      </c>
      <c r="J125" s="25" t="s">
        <v>1268</v>
      </c>
      <c r="K125" s="25" t="s">
        <v>1268</v>
      </c>
      <c r="L125" s="25" t="s">
        <v>1268</v>
      </c>
      <c r="M125" s="25" t="s">
        <v>1268</v>
      </c>
      <c r="N125" s="25" t="s">
        <v>1268</v>
      </c>
      <c r="O125" s="25" t="s">
        <v>1268</v>
      </c>
      <c r="P125" s="25" t="s">
        <v>1268</v>
      </c>
      <c r="Q125" s="25" t="s">
        <v>1268</v>
      </c>
      <c r="R125" s="10">
        <v>42830</v>
      </c>
      <c r="S125" s="10">
        <v>110</v>
      </c>
      <c r="T125" s="14" t="e">
        <f>VLOOKUP(F125,#REF!,6,0)</f>
        <v>#REF!</v>
      </c>
      <c r="U125" s="14"/>
      <c r="V125" s="14"/>
      <c r="W125" s="14">
        <f t="shared" si="2"/>
        <v>0</v>
      </c>
      <c r="X125" s="14">
        <v>110</v>
      </c>
    </row>
    <row r="126" spans="1:24" s="13" customFormat="1" ht="32.25" customHeight="1" x14ac:dyDescent="0.4">
      <c r="A126" s="10">
        <v>120</v>
      </c>
      <c r="B126" s="11" t="s">
        <v>1019</v>
      </c>
      <c r="C126" s="11" t="s">
        <v>1019</v>
      </c>
      <c r="D126" s="292"/>
      <c r="E126" s="25" t="s">
        <v>1269</v>
      </c>
      <c r="F126" s="11" t="s">
        <v>681</v>
      </c>
      <c r="G126" s="10" t="s">
        <v>1135</v>
      </c>
      <c r="H126" s="3" t="s">
        <v>1267</v>
      </c>
      <c r="I126" s="28" t="s">
        <v>1272</v>
      </c>
      <c r="J126" s="25" t="s">
        <v>1268</v>
      </c>
      <c r="K126" s="25" t="s">
        <v>1268</v>
      </c>
      <c r="L126" s="25" t="s">
        <v>1268</v>
      </c>
      <c r="M126" s="25" t="s">
        <v>1268</v>
      </c>
      <c r="N126" s="25" t="s">
        <v>1268</v>
      </c>
      <c r="O126" s="25" t="s">
        <v>1268</v>
      </c>
      <c r="P126" s="25" t="s">
        <v>1268</v>
      </c>
      <c r="Q126" s="25" t="s">
        <v>1268</v>
      </c>
      <c r="R126" s="10">
        <v>53554</v>
      </c>
      <c r="S126" s="10">
        <v>129</v>
      </c>
      <c r="T126" s="14" t="e">
        <f>VLOOKUP(F126,#REF!,6,0)</f>
        <v>#REF!</v>
      </c>
      <c r="U126" s="14"/>
      <c r="V126" s="14"/>
      <c r="W126" s="14">
        <f t="shared" si="2"/>
        <v>0</v>
      </c>
      <c r="X126" s="14">
        <v>129</v>
      </c>
    </row>
    <row r="127" spans="1:24" s="13" customFormat="1" ht="32.25" customHeight="1" x14ac:dyDescent="0.4">
      <c r="A127" s="10">
        <v>121</v>
      </c>
      <c r="B127" s="11" t="s">
        <v>1019</v>
      </c>
      <c r="C127" s="11" t="s">
        <v>1019</v>
      </c>
      <c r="D127" s="292"/>
      <c r="E127" s="25" t="s">
        <v>1269</v>
      </c>
      <c r="F127" s="11" t="s">
        <v>682</v>
      </c>
      <c r="G127" s="10" t="s">
        <v>1177</v>
      </c>
      <c r="H127" s="3" t="s">
        <v>1267</v>
      </c>
      <c r="I127" s="28" t="s">
        <v>1272</v>
      </c>
      <c r="J127" s="25" t="s">
        <v>1268</v>
      </c>
      <c r="K127" s="25" t="s">
        <v>1268</v>
      </c>
      <c r="L127" s="25" t="s">
        <v>1268</v>
      </c>
      <c r="M127" s="25" t="s">
        <v>1268</v>
      </c>
      <c r="N127" s="25" t="s">
        <v>1268</v>
      </c>
      <c r="O127" s="25" t="s">
        <v>1268</v>
      </c>
      <c r="P127" s="25" t="s">
        <v>1268</v>
      </c>
      <c r="Q127" s="25" t="s">
        <v>1268</v>
      </c>
      <c r="R127" s="10">
        <v>57953</v>
      </c>
      <c r="S127" s="10">
        <v>225</v>
      </c>
      <c r="T127" s="14" t="e">
        <f>VLOOKUP(F127,#REF!,6,0)</f>
        <v>#REF!</v>
      </c>
      <c r="U127" s="14"/>
      <c r="V127" s="14"/>
      <c r="W127" s="14">
        <f t="shared" si="2"/>
        <v>0</v>
      </c>
      <c r="X127" s="14">
        <v>225</v>
      </c>
    </row>
    <row r="128" spans="1:24" s="13" customFormat="1" ht="32.25" customHeight="1" x14ac:dyDescent="0.4">
      <c r="A128" s="10">
        <v>122</v>
      </c>
      <c r="B128" s="11" t="s">
        <v>1019</v>
      </c>
      <c r="C128" s="11" t="s">
        <v>1019</v>
      </c>
      <c r="D128" s="292"/>
      <c r="E128" s="25" t="s">
        <v>1269</v>
      </c>
      <c r="F128" s="11" t="s">
        <v>683</v>
      </c>
      <c r="G128" s="10" t="s">
        <v>1168</v>
      </c>
      <c r="H128" s="3" t="s">
        <v>1267</v>
      </c>
      <c r="I128" s="28" t="s">
        <v>1272</v>
      </c>
      <c r="J128" s="25" t="s">
        <v>1268</v>
      </c>
      <c r="K128" s="25" t="s">
        <v>1268</v>
      </c>
      <c r="L128" s="25" t="s">
        <v>1268</v>
      </c>
      <c r="M128" s="25" t="s">
        <v>1268</v>
      </c>
      <c r="N128" s="25" t="s">
        <v>1268</v>
      </c>
      <c r="O128" s="25" t="s">
        <v>1268</v>
      </c>
      <c r="P128" s="25" t="s">
        <v>1268</v>
      </c>
      <c r="Q128" s="25" t="s">
        <v>1268</v>
      </c>
      <c r="R128" s="10">
        <v>3072</v>
      </c>
      <c r="S128" s="10">
        <v>80</v>
      </c>
      <c r="T128" s="14" t="e">
        <f>VLOOKUP(F128,#REF!,6,0)</f>
        <v>#REF!</v>
      </c>
      <c r="U128" s="14"/>
      <c r="V128" s="14"/>
      <c r="W128" s="14">
        <f t="shared" si="2"/>
        <v>0</v>
      </c>
      <c r="X128" s="14">
        <v>80</v>
      </c>
    </row>
    <row r="129" spans="1:24" s="13" customFormat="1" ht="32.25" customHeight="1" x14ac:dyDescent="0.4">
      <c r="A129" s="10">
        <v>123</v>
      </c>
      <c r="B129" s="11" t="s">
        <v>1019</v>
      </c>
      <c r="C129" s="11" t="s">
        <v>1019</v>
      </c>
      <c r="D129" s="292"/>
      <c r="E129" s="25" t="s">
        <v>1269</v>
      </c>
      <c r="F129" s="11" t="s">
        <v>684</v>
      </c>
      <c r="G129" s="10" t="s">
        <v>1168</v>
      </c>
      <c r="H129" s="3" t="s">
        <v>1267</v>
      </c>
      <c r="I129" s="28" t="s">
        <v>1272</v>
      </c>
      <c r="J129" s="25" t="s">
        <v>1268</v>
      </c>
      <c r="K129" s="25" t="s">
        <v>1268</v>
      </c>
      <c r="L129" s="25" t="s">
        <v>1268</v>
      </c>
      <c r="M129" s="25" t="s">
        <v>1268</v>
      </c>
      <c r="N129" s="25" t="s">
        <v>1268</v>
      </c>
      <c r="O129" s="25" t="s">
        <v>1268</v>
      </c>
      <c r="P129" s="25" t="s">
        <v>1268</v>
      </c>
      <c r="Q129" s="25" t="s">
        <v>1268</v>
      </c>
      <c r="R129" s="10">
        <v>4736</v>
      </c>
      <c r="S129" s="10">
        <v>98</v>
      </c>
      <c r="T129" s="14" t="e">
        <f>VLOOKUP(F129,#REF!,6,0)</f>
        <v>#REF!</v>
      </c>
      <c r="U129" s="14"/>
      <c r="V129" s="14"/>
      <c r="W129" s="14">
        <f t="shared" si="2"/>
        <v>0</v>
      </c>
      <c r="X129" s="14">
        <v>98</v>
      </c>
    </row>
    <row r="130" spans="1:24" s="13" customFormat="1" ht="32.25" customHeight="1" x14ac:dyDescent="0.4">
      <c r="A130" s="10">
        <v>124</v>
      </c>
      <c r="B130" s="11" t="s">
        <v>1019</v>
      </c>
      <c r="C130" s="11" t="s">
        <v>1019</v>
      </c>
      <c r="D130" s="293"/>
      <c r="E130" s="25" t="s">
        <v>1269</v>
      </c>
      <c r="F130" s="11" t="s">
        <v>685</v>
      </c>
      <c r="G130" s="10" t="s">
        <v>1168</v>
      </c>
      <c r="H130" s="3" t="s">
        <v>1267</v>
      </c>
      <c r="I130" s="28" t="s">
        <v>1272</v>
      </c>
      <c r="J130" s="25" t="s">
        <v>1268</v>
      </c>
      <c r="K130" s="25" t="s">
        <v>1268</v>
      </c>
      <c r="L130" s="25" t="s">
        <v>1268</v>
      </c>
      <c r="M130" s="25" t="s">
        <v>1268</v>
      </c>
      <c r="N130" s="25" t="s">
        <v>1268</v>
      </c>
      <c r="O130" s="25" t="s">
        <v>1268</v>
      </c>
      <c r="P130" s="25" t="s">
        <v>1268</v>
      </c>
      <c r="Q130" s="25" t="s">
        <v>1268</v>
      </c>
      <c r="R130" s="10">
        <v>7827</v>
      </c>
      <c r="S130" s="10">
        <v>188</v>
      </c>
      <c r="T130" s="14" t="e">
        <f>VLOOKUP(F130,#REF!,6,0)</f>
        <v>#REF!</v>
      </c>
      <c r="U130" s="14"/>
      <c r="V130" s="14"/>
      <c r="W130" s="14">
        <f t="shared" si="2"/>
        <v>0</v>
      </c>
      <c r="X130" s="14">
        <v>188</v>
      </c>
    </row>
    <row r="131" spans="1:24" s="13" customFormat="1" ht="32.25" customHeight="1" x14ac:dyDescent="0.5">
      <c r="A131" s="10">
        <v>125</v>
      </c>
      <c r="B131" s="23" t="s">
        <v>1020</v>
      </c>
      <c r="C131" s="23" t="s">
        <v>1086</v>
      </c>
      <c r="D131" s="295">
        <v>180</v>
      </c>
      <c r="E131" s="20" t="s">
        <v>1269</v>
      </c>
      <c r="F131" s="11" t="s">
        <v>686</v>
      </c>
      <c r="G131" s="10">
        <v>1.05</v>
      </c>
      <c r="H131" s="3" t="s">
        <v>1267</v>
      </c>
      <c r="I131" s="28" t="s">
        <v>1272</v>
      </c>
      <c r="J131" s="25" t="s">
        <v>1268</v>
      </c>
      <c r="K131" s="25" t="s">
        <v>1268</v>
      </c>
      <c r="L131" s="25" t="s">
        <v>1268</v>
      </c>
      <c r="M131" s="10">
        <v>1.55</v>
      </c>
      <c r="N131" s="25" t="s">
        <v>1268</v>
      </c>
      <c r="O131" s="25" t="s">
        <v>1268</v>
      </c>
      <c r="P131" s="25" t="s">
        <v>1268</v>
      </c>
      <c r="Q131" s="25" t="s">
        <v>1268</v>
      </c>
      <c r="R131" s="10">
        <v>20911</v>
      </c>
      <c r="S131" s="10">
        <v>324</v>
      </c>
      <c r="T131" s="14" t="e">
        <f>VLOOKUP(F131,#REF!,6,0)</f>
        <v>#REF!</v>
      </c>
      <c r="U131" s="14" t="e">
        <f>VLOOKUP(F131,#REF!,7,0)</f>
        <v>#REF!</v>
      </c>
      <c r="V131" s="14" t="e">
        <f>VLOOKUP(F131,#REF!,8,0)</f>
        <v>#REF!</v>
      </c>
      <c r="W131" s="14" t="e">
        <f t="shared" si="2"/>
        <v>#REF!</v>
      </c>
      <c r="X131" s="14">
        <v>234</v>
      </c>
    </row>
    <row r="132" spans="1:24" s="13" customFormat="1" ht="32.25" customHeight="1" x14ac:dyDescent="0.5">
      <c r="A132" s="10">
        <v>126</v>
      </c>
      <c r="B132" s="23" t="s">
        <v>1020</v>
      </c>
      <c r="C132" s="23" t="s">
        <v>1086</v>
      </c>
      <c r="D132" s="296"/>
      <c r="E132" s="20" t="s">
        <v>1269</v>
      </c>
      <c r="F132" s="11" t="s">
        <v>687</v>
      </c>
      <c r="G132" s="10">
        <v>1.1599999999999999</v>
      </c>
      <c r="H132" s="3" t="s">
        <v>1267</v>
      </c>
      <c r="I132" s="28" t="s">
        <v>1272</v>
      </c>
      <c r="J132" s="25" t="s">
        <v>1268</v>
      </c>
      <c r="K132" s="25" t="s">
        <v>1268</v>
      </c>
      <c r="L132" s="25" t="s">
        <v>1268</v>
      </c>
      <c r="M132" s="10">
        <v>1.82</v>
      </c>
      <c r="N132" s="25" t="s">
        <v>1268</v>
      </c>
      <c r="O132" s="25" t="s">
        <v>1268</v>
      </c>
      <c r="P132" s="25" t="s">
        <v>1268</v>
      </c>
      <c r="Q132" s="25" t="s">
        <v>1268</v>
      </c>
      <c r="R132" s="10">
        <v>40003</v>
      </c>
      <c r="S132" s="10">
        <v>421</v>
      </c>
      <c r="T132" s="14" t="e">
        <f>VLOOKUP(F132,#REF!,6,0)</f>
        <v>#REF!</v>
      </c>
      <c r="U132" s="14" t="e">
        <f>VLOOKUP(F132,#REF!,7,0)</f>
        <v>#REF!</v>
      </c>
      <c r="V132" s="14" t="e">
        <f>VLOOKUP(F132,#REF!,8,0)</f>
        <v>#REF!</v>
      </c>
      <c r="W132" s="14" t="e">
        <f t="shared" si="2"/>
        <v>#REF!</v>
      </c>
      <c r="X132" s="14">
        <v>331</v>
      </c>
    </row>
    <row r="133" spans="1:24" s="13" customFormat="1" ht="32.25" customHeight="1" x14ac:dyDescent="0.5">
      <c r="A133" s="10">
        <v>127</v>
      </c>
      <c r="B133" s="23" t="s">
        <v>1020</v>
      </c>
      <c r="C133" s="23" t="s">
        <v>1086</v>
      </c>
      <c r="D133" s="296"/>
      <c r="E133" s="20" t="s">
        <v>1269</v>
      </c>
      <c r="F133" s="11" t="s">
        <v>688</v>
      </c>
      <c r="G133" s="10">
        <v>1.5</v>
      </c>
      <c r="H133" s="3" t="s">
        <v>1267</v>
      </c>
      <c r="I133" s="28" t="s">
        <v>1272</v>
      </c>
      <c r="J133" s="25" t="s">
        <v>1268</v>
      </c>
      <c r="K133" s="25" t="s">
        <v>1268</v>
      </c>
      <c r="L133" s="25" t="s">
        <v>1268</v>
      </c>
      <c r="M133" s="10">
        <v>2.7</v>
      </c>
      <c r="N133" s="25" t="s">
        <v>1268</v>
      </c>
      <c r="O133" s="25" t="s">
        <v>1268</v>
      </c>
      <c r="P133" s="25" t="s">
        <v>1268</v>
      </c>
      <c r="Q133" s="25" t="s">
        <v>1268</v>
      </c>
      <c r="R133" s="10">
        <v>85519</v>
      </c>
      <c r="S133" s="10">
        <v>856</v>
      </c>
      <c r="T133" s="14" t="e">
        <f>VLOOKUP(F133,#REF!,6,0)</f>
        <v>#REF!</v>
      </c>
      <c r="U133" s="14" t="e">
        <f>VLOOKUP(F133,#REF!,7,0)</f>
        <v>#REF!</v>
      </c>
      <c r="V133" s="14" t="e">
        <f>VLOOKUP(F133,#REF!,8,0)</f>
        <v>#REF!</v>
      </c>
      <c r="W133" s="14" t="e">
        <f t="shared" si="2"/>
        <v>#REF!</v>
      </c>
      <c r="X133" s="14">
        <v>631</v>
      </c>
    </row>
    <row r="134" spans="1:24" s="13" customFormat="1" ht="32.25" customHeight="1" x14ac:dyDescent="0.5">
      <c r="A134" s="10">
        <v>128</v>
      </c>
      <c r="B134" s="23" t="s">
        <v>1020</v>
      </c>
      <c r="C134" s="23" t="s">
        <v>1086</v>
      </c>
      <c r="D134" s="296"/>
      <c r="E134" s="20" t="s">
        <v>1269</v>
      </c>
      <c r="F134" s="11" t="s">
        <v>689</v>
      </c>
      <c r="G134" s="10" t="s">
        <v>1253</v>
      </c>
      <c r="H134" s="3" t="s">
        <v>1267</v>
      </c>
      <c r="I134" s="28" t="s">
        <v>1272</v>
      </c>
      <c r="J134" s="25" t="s">
        <v>1268</v>
      </c>
      <c r="K134" s="25" t="s">
        <v>1268</v>
      </c>
      <c r="L134" s="25" t="s">
        <v>1268</v>
      </c>
      <c r="M134" s="25" t="s">
        <v>1268</v>
      </c>
      <c r="N134" s="25" t="s">
        <v>1268</v>
      </c>
      <c r="O134" s="25" t="s">
        <v>1268</v>
      </c>
      <c r="P134" s="25" t="s">
        <v>1268</v>
      </c>
      <c r="Q134" s="25" t="s">
        <v>1268</v>
      </c>
      <c r="R134" s="10">
        <v>25620</v>
      </c>
      <c r="S134" s="10">
        <v>94</v>
      </c>
      <c r="T134" s="14" t="e">
        <f>VLOOKUP(F134,#REF!,6,0)</f>
        <v>#REF!</v>
      </c>
      <c r="U134" s="14"/>
      <c r="V134" s="14"/>
      <c r="W134" s="14">
        <f t="shared" si="2"/>
        <v>0</v>
      </c>
      <c r="X134" s="14">
        <v>94</v>
      </c>
    </row>
    <row r="135" spans="1:24" s="13" customFormat="1" ht="32.25" customHeight="1" x14ac:dyDescent="0.5">
      <c r="A135" s="10">
        <v>129</v>
      </c>
      <c r="B135" s="23" t="s">
        <v>1020</v>
      </c>
      <c r="C135" s="23" t="s">
        <v>1086</v>
      </c>
      <c r="D135" s="297"/>
      <c r="E135" s="20" t="s">
        <v>1269</v>
      </c>
      <c r="F135" s="11" t="s">
        <v>690</v>
      </c>
      <c r="G135" s="10" t="s">
        <v>1158</v>
      </c>
      <c r="H135" s="3" t="s">
        <v>1267</v>
      </c>
      <c r="I135" s="28" t="s">
        <v>1272</v>
      </c>
      <c r="J135" s="25" t="s">
        <v>1268</v>
      </c>
      <c r="K135" s="25" t="s">
        <v>1268</v>
      </c>
      <c r="L135" s="25" t="s">
        <v>1268</v>
      </c>
      <c r="M135" s="25" t="s">
        <v>1268</v>
      </c>
      <c r="N135" s="25" t="s">
        <v>1268</v>
      </c>
      <c r="O135" s="25" t="s">
        <v>1268</v>
      </c>
      <c r="P135" s="25" t="s">
        <v>1268</v>
      </c>
      <c r="Q135" s="25" t="s">
        <v>1268</v>
      </c>
      <c r="R135" s="10">
        <v>44335</v>
      </c>
      <c r="S135" s="10">
        <v>307</v>
      </c>
      <c r="T135" s="14" t="e">
        <f>VLOOKUP(F135,#REF!,6,0)</f>
        <v>#REF!</v>
      </c>
      <c r="U135" s="14"/>
      <c r="V135" s="14"/>
      <c r="W135" s="14">
        <f t="shared" si="2"/>
        <v>0</v>
      </c>
      <c r="X135" s="14">
        <v>307</v>
      </c>
    </row>
    <row r="136" spans="1:24" s="13" customFormat="1" ht="32.25" customHeight="1" x14ac:dyDescent="0.5">
      <c r="A136" s="10">
        <v>130</v>
      </c>
      <c r="B136" s="23" t="s">
        <v>1020</v>
      </c>
      <c r="C136" s="23" t="s">
        <v>1020</v>
      </c>
      <c r="D136" s="298">
        <v>220</v>
      </c>
      <c r="E136" s="20" t="s">
        <v>1269</v>
      </c>
      <c r="F136" s="11" t="s">
        <v>691</v>
      </c>
      <c r="G136" s="10">
        <v>0.24</v>
      </c>
      <c r="H136" s="3" t="s">
        <v>1267</v>
      </c>
      <c r="I136" s="28" t="s">
        <v>1272</v>
      </c>
      <c r="J136" s="25" t="s">
        <v>1268</v>
      </c>
      <c r="K136" s="25" t="s">
        <v>1268</v>
      </c>
      <c r="L136" s="25" t="s">
        <v>1268</v>
      </c>
      <c r="M136" s="10">
        <v>1.55</v>
      </c>
      <c r="N136" s="25" t="s">
        <v>1268</v>
      </c>
      <c r="O136" s="25" t="s">
        <v>1268</v>
      </c>
      <c r="P136" s="25" t="s">
        <v>1268</v>
      </c>
      <c r="Q136" s="25" t="s">
        <v>1268</v>
      </c>
      <c r="R136" s="10">
        <v>2062</v>
      </c>
      <c r="S136" s="10">
        <v>223</v>
      </c>
      <c r="T136" s="14" t="e">
        <f>VLOOKUP(F136,#REF!,6,0)</f>
        <v>#REF!</v>
      </c>
      <c r="U136" s="14" t="e">
        <f>VLOOKUP(F136,#REF!,7,0)</f>
        <v>#REF!</v>
      </c>
      <c r="V136" s="14" t="e">
        <f>VLOOKUP(F136,#REF!,8,0)</f>
        <v>#REF!</v>
      </c>
      <c r="W136" s="14" t="e">
        <f t="shared" si="2"/>
        <v>#REF!</v>
      </c>
      <c r="X136" s="14">
        <v>133</v>
      </c>
    </row>
    <row r="137" spans="1:24" s="13" customFormat="1" ht="32.25" customHeight="1" x14ac:dyDescent="0.5">
      <c r="A137" s="10">
        <v>131</v>
      </c>
      <c r="B137" s="23" t="s">
        <v>1020</v>
      </c>
      <c r="C137" s="23" t="s">
        <v>1020</v>
      </c>
      <c r="D137" s="299"/>
      <c r="E137" s="20" t="s">
        <v>1269</v>
      </c>
      <c r="F137" s="11" t="s">
        <v>692</v>
      </c>
      <c r="G137" s="10">
        <v>1.65</v>
      </c>
      <c r="H137" s="3" t="s">
        <v>1267</v>
      </c>
      <c r="I137" s="28" t="s">
        <v>1272</v>
      </c>
      <c r="J137" s="25" t="s">
        <v>1268</v>
      </c>
      <c r="K137" s="25" t="s">
        <v>1268</v>
      </c>
      <c r="L137" s="25" t="s">
        <v>1268</v>
      </c>
      <c r="M137" s="10">
        <v>2.11</v>
      </c>
      <c r="N137" s="25" t="s">
        <v>1268</v>
      </c>
      <c r="O137" s="25" t="s">
        <v>1268</v>
      </c>
      <c r="P137" s="25" t="s">
        <v>1268</v>
      </c>
      <c r="Q137" s="25" t="s">
        <v>1268</v>
      </c>
      <c r="R137" s="10">
        <v>119630</v>
      </c>
      <c r="S137" s="10">
        <v>672</v>
      </c>
      <c r="T137" s="14" t="e">
        <f>VLOOKUP(F137,#REF!,6,0)</f>
        <v>#REF!</v>
      </c>
      <c r="U137" s="14" t="e">
        <f>VLOOKUP(F137,#REF!,7,0)</f>
        <v>#REF!</v>
      </c>
      <c r="V137" s="14" t="e">
        <f>VLOOKUP(F137,#REF!,8,0)</f>
        <v>#REF!</v>
      </c>
      <c r="W137" s="14" t="e">
        <f t="shared" si="2"/>
        <v>#REF!</v>
      </c>
      <c r="X137" s="14">
        <v>627</v>
      </c>
    </row>
    <row r="138" spans="1:24" s="13" customFormat="1" ht="32.25" customHeight="1" x14ac:dyDescent="0.5">
      <c r="A138" s="10">
        <v>132</v>
      </c>
      <c r="B138" s="23" t="s">
        <v>1020</v>
      </c>
      <c r="C138" s="23" t="s">
        <v>1020</v>
      </c>
      <c r="D138" s="299"/>
      <c r="E138" s="20" t="s">
        <v>1269</v>
      </c>
      <c r="F138" s="11" t="s">
        <v>693</v>
      </c>
      <c r="G138" s="10" t="s">
        <v>1196</v>
      </c>
      <c r="H138" s="3" t="s">
        <v>1267</v>
      </c>
      <c r="I138" s="28" t="s">
        <v>1272</v>
      </c>
      <c r="J138" s="25" t="s">
        <v>1268</v>
      </c>
      <c r="K138" s="25" t="s">
        <v>1268</v>
      </c>
      <c r="L138" s="25" t="s">
        <v>1268</v>
      </c>
      <c r="M138" s="25" t="s">
        <v>1268</v>
      </c>
      <c r="N138" s="25" t="s">
        <v>1268</v>
      </c>
      <c r="O138" s="25" t="s">
        <v>1268</v>
      </c>
      <c r="P138" s="25" t="s">
        <v>1268</v>
      </c>
      <c r="Q138" s="25" t="s">
        <v>1268</v>
      </c>
      <c r="R138" s="10">
        <v>12295</v>
      </c>
      <c r="S138" s="10">
        <v>86</v>
      </c>
      <c r="T138" s="14" t="e">
        <f>VLOOKUP(F138,#REF!,6,0)</f>
        <v>#REF!</v>
      </c>
      <c r="U138" s="14"/>
      <c r="V138" s="14"/>
      <c r="W138" s="14">
        <f t="shared" ref="W138:W201" si="3">V138/2</f>
        <v>0</v>
      </c>
      <c r="X138" s="14">
        <v>86</v>
      </c>
    </row>
    <row r="139" spans="1:24" s="13" customFormat="1" ht="32.25" customHeight="1" x14ac:dyDescent="0.5">
      <c r="A139" s="10">
        <v>133</v>
      </c>
      <c r="B139" s="23" t="s">
        <v>1020</v>
      </c>
      <c r="C139" s="23" t="s">
        <v>1020</v>
      </c>
      <c r="D139" s="299"/>
      <c r="E139" s="20" t="s">
        <v>1269</v>
      </c>
      <c r="F139" s="11" t="s">
        <v>694</v>
      </c>
      <c r="G139" s="10" t="s">
        <v>1168</v>
      </c>
      <c r="H139" s="3" t="s">
        <v>1267</v>
      </c>
      <c r="I139" s="28" t="s">
        <v>1272</v>
      </c>
      <c r="J139" s="25" t="s">
        <v>1268</v>
      </c>
      <c r="K139" s="25" t="s">
        <v>1268</v>
      </c>
      <c r="L139" s="25" t="s">
        <v>1268</v>
      </c>
      <c r="M139" s="25" t="s">
        <v>1268</v>
      </c>
      <c r="N139" s="25" t="s">
        <v>1268</v>
      </c>
      <c r="O139" s="25" t="s">
        <v>1268</v>
      </c>
      <c r="P139" s="25" t="s">
        <v>1268</v>
      </c>
      <c r="Q139" s="25" t="s">
        <v>1268</v>
      </c>
      <c r="R139" s="10">
        <v>10598</v>
      </c>
      <c r="S139" s="10">
        <v>46</v>
      </c>
      <c r="T139" s="14" t="e">
        <f>VLOOKUP(F139,#REF!,6,0)</f>
        <v>#REF!</v>
      </c>
      <c r="U139" s="14"/>
      <c r="V139" s="14"/>
      <c r="W139" s="14">
        <f t="shared" si="3"/>
        <v>0</v>
      </c>
      <c r="X139" s="14">
        <v>46</v>
      </c>
    </row>
    <row r="140" spans="1:24" s="13" customFormat="1" ht="32.25" customHeight="1" x14ac:dyDescent="0.5">
      <c r="A140" s="10">
        <v>134</v>
      </c>
      <c r="B140" s="23" t="s">
        <v>1020</v>
      </c>
      <c r="C140" s="23" t="s">
        <v>1020</v>
      </c>
      <c r="D140" s="299"/>
      <c r="E140" s="20" t="s">
        <v>1269</v>
      </c>
      <c r="F140" s="11" t="s">
        <v>695</v>
      </c>
      <c r="G140" s="10">
        <v>1</v>
      </c>
      <c r="H140" s="3" t="s">
        <v>1267</v>
      </c>
      <c r="I140" s="28" t="s">
        <v>1272</v>
      </c>
      <c r="J140" s="25" t="s">
        <v>1268</v>
      </c>
      <c r="K140" s="25" t="s">
        <v>1268</v>
      </c>
      <c r="L140" s="25" t="s">
        <v>1268</v>
      </c>
      <c r="M140" s="10">
        <v>2.1</v>
      </c>
      <c r="N140" s="25" t="s">
        <v>1268</v>
      </c>
      <c r="O140" s="25" t="s">
        <v>1268</v>
      </c>
      <c r="P140" s="25" t="s">
        <v>1268</v>
      </c>
      <c r="Q140" s="25" t="s">
        <v>1268</v>
      </c>
      <c r="R140" s="10">
        <v>11223</v>
      </c>
      <c r="S140" s="10">
        <v>429</v>
      </c>
      <c r="T140" s="14" t="e">
        <f>VLOOKUP(F140,#REF!,6,0)</f>
        <v>#REF!</v>
      </c>
      <c r="U140" s="14" t="e">
        <f>VLOOKUP(F140,#REF!,7,0)</f>
        <v>#REF!</v>
      </c>
      <c r="V140" s="14" t="e">
        <f>VLOOKUP(F140,#REF!,8,0)</f>
        <v>#REF!</v>
      </c>
      <c r="W140" s="14" t="e">
        <f t="shared" si="3"/>
        <v>#REF!</v>
      </c>
      <c r="X140" s="14">
        <v>249</v>
      </c>
    </row>
    <row r="141" spans="1:24" s="13" customFormat="1" ht="32.25" customHeight="1" x14ac:dyDescent="0.5">
      <c r="A141" s="10">
        <v>135</v>
      </c>
      <c r="B141" s="23" t="s">
        <v>1020</v>
      </c>
      <c r="C141" s="23" t="s">
        <v>1020</v>
      </c>
      <c r="D141" s="299"/>
      <c r="E141" s="20" t="s">
        <v>1269</v>
      </c>
      <c r="F141" s="11" t="s">
        <v>696</v>
      </c>
      <c r="G141" s="10" t="s">
        <v>1130</v>
      </c>
      <c r="H141" s="3" t="s">
        <v>1267</v>
      </c>
      <c r="I141" s="28" t="s">
        <v>1272</v>
      </c>
      <c r="J141" s="25" t="s">
        <v>1268</v>
      </c>
      <c r="K141" s="25" t="s">
        <v>1268</v>
      </c>
      <c r="L141" s="25" t="s">
        <v>1268</v>
      </c>
      <c r="M141" s="25" t="s">
        <v>1268</v>
      </c>
      <c r="N141" s="25" t="s">
        <v>1268</v>
      </c>
      <c r="O141" s="25" t="s">
        <v>1268</v>
      </c>
      <c r="P141" s="25" t="s">
        <v>1268</v>
      </c>
      <c r="Q141" s="25" t="s">
        <v>1268</v>
      </c>
      <c r="R141" s="10">
        <v>27588</v>
      </c>
      <c r="S141" s="10">
        <v>170</v>
      </c>
      <c r="T141" s="14" t="e">
        <f>VLOOKUP(F141,#REF!,6,0)</f>
        <v>#REF!</v>
      </c>
      <c r="U141" s="14"/>
      <c r="V141" s="14"/>
      <c r="W141" s="14">
        <f t="shared" si="3"/>
        <v>0</v>
      </c>
      <c r="X141" s="14">
        <v>170</v>
      </c>
    </row>
    <row r="142" spans="1:24" s="13" customFormat="1" ht="32.25" customHeight="1" x14ac:dyDescent="0.5">
      <c r="A142" s="10">
        <v>136</v>
      </c>
      <c r="B142" s="23" t="s">
        <v>1020</v>
      </c>
      <c r="C142" s="23" t="s">
        <v>1020</v>
      </c>
      <c r="D142" s="300"/>
      <c r="E142" s="20" t="s">
        <v>1269</v>
      </c>
      <c r="F142" s="11" t="s">
        <v>697</v>
      </c>
      <c r="G142" s="10" t="s">
        <v>1168</v>
      </c>
      <c r="H142" s="3" t="s">
        <v>1267</v>
      </c>
      <c r="I142" s="28" t="s">
        <v>1272</v>
      </c>
      <c r="J142" s="25" t="s">
        <v>1268</v>
      </c>
      <c r="K142" s="25" t="s">
        <v>1268</v>
      </c>
      <c r="L142" s="25" t="s">
        <v>1268</v>
      </c>
      <c r="M142" s="25" t="s">
        <v>1268</v>
      </c>
      <c r="N142" s="25" t="s">
        <v>1268</v>
      </c>
      <c r="O142" s="25" t="s">
        <v>1268</v>
      </c>
      <c r="P142" s="25" t="s">
        <v>1268</v>
      </c>
      <c r="Q142" s="25" t="s">
        <v>1268</v>
      </c>
      <c r="R142" s="10">
        <v>6927</v>
      </c>
      <c r="S142" s="10">
        <v>16</v>
      </c>
      <c r="T142" s="14" t="e">
        <f>VLOOKUP(F142,#REF!,6,0)</f>
        <v>#REF!</v>
      </c>
      <c r="U142" s="14"/>
      <c r="V142" s="14"/>
      <c r="W142" s="14">
        <f t="shared" si="3"/>
        <v>0</v>
      </c>
      <c r="X142" s="14">
        <v>16</v>
      </c>
    </row>
    <row r="143" spans="1:24" s="13" customFormat="1" ht="32.25" customHeight="1" x14ac:dyDescent="0.4">
      <c r="A143" s="10">
        <v>137</v>
      </c>
      <c r="B143" s="11" t="s">
        <v>1021</v>
      </c>
      <c r="C143" s="11" t="s">
        <v>1087</v>
      </c>
      <c r="D143" s="20">
        <v>28</v>
      </c>
      <c r="E143" s="20" t="s">
        <v>1269</v>
      </c>
      <c r="F143" s="11" t="s">
        <v>698</v>
      </c>
      <c r="G143" s="10" t="s">
        <v>1254</v>
      </c>
      <c r="H143" s="3" t="s">
        <v>1267</v>
      </c>
      <c r="I143" s="28" t="s">
        <v>1272</v>
      </c>
      <c r="J143" s="25" t="s">
        <v>1268</v>
      </c>
      <c r="K143" s="25" t="s">
        <v>1268</v>
      </c>
      <c r="L143" s="25" t="s">
        <v>1268</v>
      </c>
      <c r="M143" s="25" t="s">
        <v>1268</v>
      </c>
      <c r="N143" s="25" t="s">
        <v>1268</v>
      </c>
      <c r="O143" s="25" t="s">
        <v>1268</v>
      </c>
      <c r="P143" s="25" t="s">
        <v>1268</v>
      </c>
      <c r="Q143" s="25" t="s">
        <v>1268</v>
      </c>
      <c r="R143" s="10">
        <v>18732</v>
      </c>
      <c r="S143" s="10">
        <v>141</v>
      </c>
      <c r="T143" s="14" t="e">
        <f>VLOOKUP(F143,#REF!,6,0)</f>
        <v>#REF!</v>
      </c>
      <c r="U143" s="14"/>
      <c r="V143" s="14"/>
      <c r="W143" s="14">
        <f t="shared" si="3"/>
        <v>0</v>
      </c>
      <c r="X143" s="14">
        <v>141</v>
      </c>
    </row>
    <row r="144" spans="1:24" s="13" customFormat="1" ht="32.25" customHeight="1" x14ac:dyDescent="0.4">
      <c r="A144" s="10">
        <v>138</v>
      </c>
      <c r="B144" s="11" t="s">
        <v>1021</v>
      </c>
      <c r="C144" s="11" t="s">
        <v>1088</v>
      </c>
      <c r="D144" s="294">
        <v>105</v>
      </c>
      <c r="E144" s="20" t="s">
        <v>1269</v>
      </c>
      <c r="F144" s="11" t="s">
        <v>699</v>
      </c>
      <c r="G144" s="10" t="s">
        <v>1255</v>
      </c>
      <c r="H144" s="3" t="s">
        <v>1267</v>
      </c>
      <c r="I144" s="28" t="s">
        <v>1272</v>
      </c>
      <c r="J144" s="25" t="s">
        <v>1268</v>
      </c>
      <c r="K144" s="25" t="s">
        <v>1268</v>
      </c>
      <c r="L144" s="25" t="s">
        <v>1268</v>
      </c>
      <c r="M144" s="25" t="s">
        <v>1268</v>
      </c>
      <c r="N144" s="25" t="s">
        <v>1268</v>
      </c>
      <c r="O144" s="25" t="s">
        <v>1268</v>
      </c>
      <c r="P144" s="25" t="s">
        <v>1268</v>
      </c>
      <c r="Q144" s="25" t="s">
        <v>1268</v>
      </c>
      <c r="R144" s="10">
        <v>35845</v>
      </c>
      <c r="S144" s="10">
        <v>221</v>
      </c>
      <c r="T144" s="14" t="e">
        <f>VLOOKUP(F144,#REF!,6,0)</f>
        <v>#REF!</v>
      </c>
      <c r="U144" s="14"/>
      <c r="V144" s="14"/>
      <c r="W144" s="14">
        <f t="shared" si="3"/>
        <v>0</v>
      </c>
      <c r="X144" s="14">
        <v>221</v>
      </c>
    </row>
    <row r="145" spans="1:24" s="13" customFormat="1" ht="32.25" customHeight="1" x14ac:dyDescent="0.4">
      <c r="A145" s="10">
        <v>139</v>
      </c>
      <c r="B145" s="11" t="s">
        <v>1021</v>
      </c>
      <c r="C145" s="11" t="s">
        <v>1088</v>
      </c>
      <c r="D145" s="294"/>
      <c r="E145" s="20" t="s">
        <v>1269</v>
      </c>
      <c r="F145" s="11" t="s">
        <v>700</v>
      </c>
      <c r="G145" s="10" t="s">
        <v>1161</v>
      </c>
      <c r="H145" s="3" t="s">
        <v>1267</v>
      </c>
      <c r="I145" s="28" t="s">
        <v>1272</v>
      </c>
      <c r="J145" s="25" t="s">
        <v>1268</v>
      </c>
      <c r="K145" s="25" t="s">
        <v>1268</v>
      </c>
      <c r="L145" s="25" t="s">
        <v>1268</v>
      </c>
      <c r="M145" s="25" t="s">
        <v>1268</v>
      </c>
      <c r="N145" s="25" t="s">
        <v>1268</v>
      </c>
      <c r="O145" s="25" t="s">
        <v>1268</v>
      </c>
      <c r="P145" s="25" t="s">
        <v>1268</v>
      </c>
      <c r="Q145" s="25" t="s">
        <v>1268</v>
      </c>
      <c r="R145" s="10">
        <v>9586</v>
      </c>
      <c r="S145" s="10">
        <v>220</v>
      </c>
      <c r="T145" s="14" t="e">
        <f>VLOOKUP(F145,#REF!,6,0)</f>
        <v>#REF!</v>
      </c>
      <c r="U145" s="14"/>
      <c r="V145" s="14"/>
      <c r="W145" s="14">
        <f t="shared" si="3"/>
        <v>0</v>
      </c>
      <c r="X145" s="14">
        <v>220</v>
      </c>
    </row>
    <row r="146" spans="1:24" s="13" customFormat="1" ht="32.25" customHeight="1" x14ac:dyDescent="0.4">
      <c r="A146" s="10">
        <v>140</v>
      </c>
      <c r="B146" s="11" t="s">
        <v>1021</v>
      </c>
      <c r="C146" s="11" t="s">
        <v>1088</v>
      </c>
      <c r="D146" s="294"/>
      <c r="E146" s="20" t="s">
        <v>1269</v>
      </c>
      <c r="F146" s="11" t="s">
        <v>701</v>
      </c>
      <c r="G146" s="10" t="s">
        <v>1168</v>
      </c>
      <c r="H146" s="3" t="s">
        <v>1267</v>
      </c>
      <c r="I146" s="28" t="s">
        <v>1272</v>
      </c>
      <c r="J146" s="25" t="s">
        <v>1268</v>
      </c>
      <c r="K146" s="25" t="s">
        <v>1268</v>
      </c>
      <c r="L146" s="25" t="s">
        <v>1268</v>
      </c>
      <c r="M146" s="25" t="s">
        <v>1268</v>
      </c>
      <c r="N146" s="25" t="s">
        <v>1268</v>
      </c>
      <c r="O146" s="25" t="s">
        <v>1268</v>
      </c>
      <c r="P146" s="25" t="s">
        <v>1268</v>
      </c>
      <c r="Q146" s="25" t="s">
        <v>1268</v>
      </c>
      <c r="R146" s="10">
        <v>39909</v>
      </c>
      <c r="S146" s="10">
        <v>208</v>
      </c>
      <c r="T146" s="14" t="e">
        <f>VLOOKUP(F146,#REF!,6,0)</f>
        <v>#REF!</v>
      </c>
      <c r="U146" s="14"/>
      <c r="V146" s="14"/>
      <c r="W146" s="14">
        <f t="shared" si="3"/>
        <v>0</v>
      </c>
      <c r="X146" s="14">
        <v>208</v>
      </c>
    </row>
    <row r="147" spans="1:24" s="13" customFormat="1" ht="32.25" customHeight="1" x14ac:dyDescent="0.4">
      <c r="A147" s="10">
        <v>141</v>
      </c>
      <c r="B147" s="11" t="s">
        <v>1021</v>
      </c>
      <c r="C147" s="11" t="s">
        <v>1088</v>
      </c>
      <c r="D147" s="294"/>
      <c r="E147" s="20" t="s">
        <v>1269</v>
      </c>
      <c r="F147" s="11" t="s">
        <v>708</v>
      </c>
      <c r="G147" s="10" t="s">
        <v>1226</v>
      </c>
      <c r="H147" s="3" t="s">
        <v>1267</v>
      </c>
      <c r="I147" s="28" t="s">
        <v>1272</v>
      </c>
      <c r="J147" s="25" t="s">
        <v>1268</v>
      </c>
      <c r="K147" s="25" t="s">
        <v>1268</v>
      </c>
      <c r="L147" s="25" t="s">
        <v>1268</v>
      </c>
      <c r="M147" s="25" t="s">
        <v>1268</v>
      </c>
      <c r="N147" s="25" t="s">
        <v>1268</v>
      </c>
      <c r="O147" s="25" t="s">
        <v>1268</v>
      </c>
      <c r="P147" s="25" t="s">
        <v>1268</v>
      </c>
      <c r="Q147" s="25" t="s">
        <v>1268</v>
      </c>
      <c r="R147" s="10">
        <v>5622</v>
      </c>
      <c r="S147" s="10">
        <v>0</v>
      </c>
      <c r="T147" s="14" t="e">
        <f>VLOOKUP(F147,#REF!,6,0)</f>
        <v>#REF!</v>
      </c>
      <c r="U147" s="14"/>
      <c r="V147" s="14"/>
      <c r="W147" s="14">
        <f t="shared" si="3"/>
        <v>0</v>
      </c>
      <c r="X147" s="14">
        <v>0</v>
      </c>
    </row>
    <row r="148" spans="1:24" s="13" customFormat="1" ht="32.25" customHeight="1" x14ac:dyDescent="0.4">
      <c r="A148" s="10">
        <v>142</v>
      </c>
      <c r="B148" s="11" t="s">
        <v>1021</v>
      </c>
      <c r="C148" s="11" t="s">
        <v>1089</v>
      </c>
      <c r="D148" s="294">
        <v>55</v>
      </c>
      <c r="E148" s="20" t="s">
        <v>1269</v>
      </c>
      <c r="F148" s="11" t="s">
        <v>704</v>
      </c>
      <c r="G148" s="10" t="s">
        <v>1130</v>
      </c>
      <c r="H148" s="3" t="s">
        <v>1267</v>
      </c>
      <c r="I148" s="28" t="s">
        <v>1272</v>
      </c>
      <c r="J148" s="25" t="s">
        <v>1268</v>
      </c>
      <c r="K148" s="25" t="s">
        <v>1268</v>
      </c>
      <c r="L148" s="25" t="s">
        <v>1268</v>
      </c>
      <c r="M148" s="25" t="s">
        <v>1268</v>
      </c>
      <c r="N148" s="25" t="s">
        <v>1268</v>
      </c>
      <c r="O148" s="25" t="s">
        <v>1268</v>
      </c>
      <c r="P148" s="25" t="s">
        <v>1268</v>
      </c>
      <c r="Q148" s="25" t="s">
        <v>1268</v>
      </c>
      <c r="R148" s="10">
        <v>9683</v>
      </c>
      <c r="S148" s="10">
        <v>1</v>
      </c>
      <c r="T148" s="14" t="e">
        <f>VLOOKUP(F148,#REF!,6,0)</f>
        <v>#REF!</v>
      </c>
      <c r="U148" s="14"/>
      <c r="V148" s="14"/>
      <c r="W148" s="14">
        <f t="shared" si="3"/>
        <v>0</v>
      </c>
      <c r="X148" s="14">
        <v>1</v>
      </c>
    </row>
    <row r="149" spans="1:24" s="13" customFormat="1" ht="32.25" customHeight="1" x14ac:dyDescent="0.4">
      <c r="A149" s="10">
        <v>143</v>
      </c>
      <c r="B149" s="11" t="s">
        <v>1021</v>
      </c>
      <c r="C149" s="11" t="s">
        <v>1089</v>
      </c>
      <c r="D149" s="294"/>
      <c r="E149" s="20" t="s">
        <v>1269</v>
      </c>
      <c r="F149" s="11" t="s">
        <v>705</v>
      </c>
      <c r="G149" s="10" t="s">
        <v>1136</v>
      </c>
      <c r="H149" s="3" t="s">
        <v>1267</v>
      </c>
      <c r="I149" s="28" t="s">
        <v>1272</v>
      </c>
      <c r="J149" s="25" t="s">
        <v>1268</v>
      </c>
      <c r="K149" s="25" t="s">
        <v>1268</v>
      </c>
      <c r="L149" s="25" t="s">
        <v>1268</v>
      </c>
      <c r="M149" s="25" t="s">
        <v>1268</v>
      </c>
      <c r="N149" s="25" t="s">
        <v>1268</v>
      </c>
      <c r="O149" s="25" t="s">
        <v>1268</v>
      </c>
      <c r="P149" s="25" t="s">
        <v>1268</v>
      </c>
      <c r="Q149" s="25" t="s">
        <v>1268</v>
      </c>
      <c r="R149" s="10">
        <v>53503</v>
      </c>
      <c r="S149" s="10">
        <v>465</v>
      </c>
      <c r="T149" s="14" t="e">
        <f>VLOOKUP(F149,#REF!,6,0)</f>
        <v>#REF!</v>
      </c>
      <c r="U149" s="14"/>
      <c r="V149" s="14"/>
      <c r="W149" s="14">
        <f t="shared" si="3"/>
        <v>0</v>
      </c>
      <c r="X149" s="14">
        <v>465</v>
      </c>
    </row>
    <row r="150" spans="1:24" s="13" customFormat="1" ht="32.25" customHeight="1" x14ac:dyDescent="0.4">
      <c r="A150" s="10">
        <v>144</v>
      </c>
      <c r="B150" s="11" t="s">
        <v>1021</v>
      </c>
      <c r="C150" s="11" t="s">
        <v>1089</v>
      </c>
      <c r="D150" s="294"/>
      <c r="E150" s="20" t="s">
        <v>1269</v>
      </c>
      <c r="F150" s="11" t="s">
        <v>706</v>
      </c>
      <c r="G150" s="10" t="s">
        <v>1226</v>
      </c>
      <c r="H150" s="3" t="s">
        <v>1267</v>
      </c>
      <c r="I150" s="28" t="s">
        <v>1272</v>
      </c>
      <c r="J150" s="25" t="s">
        <v>1268</v>
      </c>
      <c r="K150" s="25" t="s">
        <v>1268</v>
      </c>
      <c r="L150" s="25" t="s">
        <v>1268</v>
      </c>
      <c r="M150" s="25" t="s">
        <v>1268</v>
      </c>
      <c r="N150" s="25" t="s">
        <v>1268</v>
      </c>
      <c r="O150" s="25" t="s">
        <v>1268</v>
      </c>
      <c r="P150" s="25" t="s">
        <v>1268</v>
      </c>
      <c r="Q150" s="25" t="s">
        <v>1268</v>
      </c>
      <c r="R150" s="10">
        <v>1741</v>
      </c>
      <c r="S150" s="10">
        <v>0</v>
      </c>
      <c r="T150" s="14" t="e">
        <f>VLOOKUP(F150,#REF!,6,0)</f>
        <v>#REF!</v>
      </c>
      <c r="U150" s="14"/>
      <c r="V150" s="14"/>
      <c r="W150" s="14">
        <f t="shared" si="3"/>
        <v>0</v>
      </c>
      <c r="X150" s="14">
        <v>0</v>
      </c>
    </row>
    <row r="151" spans="1:24" s="13" customFormat="1" ht="32.25" customHeight="1" x14ac:dyDescent="0.4">
      <c r="A151" s="10">
        <v>145</v>
      </c>
      <c r="B151" s="11" t="s">
        <v>1021</v>
      </c>
      <c r="C151" s="11" t="s">
        <v>1089</v>
      </c>
      <c r="D151" s="294"/>
      <c r="E151" s="20" t="s">
        <v>1269</v>
      </c>
      <c r="F151" s="11" t="s">
        <v>707</v>
      </c>
      <c r="G151" s="10" t="s">
        <v>1226</v>
      </c>
      <c r="H151" s="3" t="s">
        <v>1270</v>
      </c>
      <c r="I151" s="28" t="s">
        <v>1272</v>
      </c>
      <c r="J151" s="25" t="s">
        <v>1268</v>
      </c>
      <c r="K151" s="25" t="s">
        <v>1268</v>
      </c>
      <c r="L151" s="25" t="s">
        <v>1268</v>
      </c>
      <c r="M151" s="25" t="s">
        <v>1268</v>
      </c>
      <c r="N151" s="25" t="s">
        <v>1268</v>
      </c>
      <c r="O151" s="25" t="s">
        <v>1268</v>
      </c>
      <c r="P151" s="25" t="s">
        <v>1268</v>
      </c>
      <c r="Q151" s="25" t="s">
        <v>1268</v>
      </c>
      <c r="R151" s="10">
        <v>0</v>
      </c>
      <c r="S151" s="10">
        <v>0</v>
      </c>
      <c r="T151" s="14"/>
      <c r="U151" s="14"/>
      <c r="V151" s="14"/>
      <c r="W151" s="14">
        <f t="shared" si="3"/>
        <v>0</v>
      </c>
      <c r="X151" s="14">
        <v>0</v>
      </c>
    </row>
    <row r="152" spans="1:24" s="13" customFormat="1" ht="32.25" customHeight="1" x14ac:dyDescent="0.4">
      <c r="A152" s="10">
        <v>146</v>
      </c>
      <c r="B152" s="11" t="s">
        <v>1021</v>
      </c>
      <c r="C152" s="11" t="s">
        <v>1021</v>
      </c>
      <c r="D152" s="294">
        <v>60</v>
      </c>
      <c r="E152" s="20" t="s">
        <v>1269</v>
      </c>
      <c r="F152" s="11" t="s">
        <v>702</v>
      </c>
      <c r="G152" s="10" t="s">
        <v>1185</v>
      </c>
      <c r="H152" s="3" t="s">
        <v>1267</v>
      </c>
      <c r="I152" s="28" t="s">
        <v>1272</v>
      </c>
      <c r="J152" s="25" t="s">
        <v>1268</v>
      </c>
      <c r="K152" s="25" t="s">
        <v>1268</v>
      </c>
      <c r="L152" s="25" t="s">
        <v>1268</v>
      </c>
      <c r="M152" s="25" t="s">
        <v>1268</v>
      </c>
      <c r="N152" s="25" t="s">
        <v>1268</v>
      </c>
      <c r="O152" s="25" t="s">
        <v>1268</v>
      </c>
      <c r="P152" s="25" t="s">
        <v>1268</v>
      </c>
      <c r="Q152" s="25" t="s">
        <v>1268</v>
      </c>
      <c r="R152" s="10">
        <v>81503</v>
      </c>
      <c r="S152" s="10">
        <v>600</v>
      </c>
      <c r="T152" s="14" t="e">
        <f>VLOOKUP(F152,#REF!,6,0)</f>
        <v>#REF!</v>
      </c>
      <c r="U152" s="14"/>
      <c r="V152" s="14"/>
      <c r="W152" s="14">
        <f t="shared" si="3"/>
        <v>0</v>
      </c>
      <c r="X152" s="14">
        <v>600</v>
      </c>
    </row>
    <row r="153" spans="1:24" s="13" customFormat="1" ht="32.25" customHeight="1" x14ac:dyDescent="0.4">
      <c r="A153" s="10">
        <v>147</v>
      </c>
      <c r="B153" s="11" t="s">
        <v>1021</v>
      </c>
      <c r="C153" s="11" t="s">
        <v>1021</v>
      </c>
      <c r="D153" s="294"/>
      <c r="E153" s="20" t="s">
        <v>1269</v>
      </c>
      <c r="F153" s="11" t="s">
        <v>703</v>
      </c>
      <c r="G153" s="10" t="s">
        <v>1197</v>
      </c>
      <c r="H153" s="3" t="s">
        <v>1267</v>
      </c>
      <c r="I153" s="28" t="s">
        <v>1272</v>
      </c>
      <c r="J153" s="25" t="s">
        <v>1268</v>
      </c>
      <c r="K153" s="25" t="s">
        <v>1268</v>
      </c>
      <c r="L153" s="25" t="s">
        <v>1268</v>
      </c>
      <c r="M153" s="25" t="s">
        <v>1268</v>
      </c>
      <c r="N153" s="25" t="s">
        <v>1268</v>
      </c>
      <c r="O153" s="25" t="s">
        <v>1268</v>
      </c>
      <c r="P153" s="25" t="s">
        <v>1268</v>
      </c>
      <c r="Q153" s="25" t="s">
        <v>1268</v>
      </c>
      <c r="R153" s="10">
        <v>65470</v>
      </c>
      <c r="S153" s="10">
        <v>390</v>
      </c>
      <c r="T153" s="14" t="e">
        <f>VLOOKUP(F153,#REF!,6,0)</f>
        <v>#REF!</v>
      </c>
      <c r="U153" s="14"/>
      <c r="V153" s="14"/>
      <c r="W153" s="14">
        <f t="shared" si="3"/>
        <v>0</v>
      </c>
      <c r="X153" s="14">
        <v>390</v>
      </c>
    </row>
    <row r="154" spans="1:24" s="13" customFormat="1" ht="32.25" customHeight="1" x14ac:dyDescent="0.4">
      <c r="A154" s="10">
        <v>148</v>
      </c>
      <c r="B154" s="11" t="s">
        <v>1021</v>
      </c>
      <c r="C154" s="11" t="s">
        <v>1021</v>
      </c>
      <c r="D154" s="294"/>
      <c r="E154" s="20" t="s">
        <v>1269</v>
      </c>
      <c r="F154" s="11" t="s">
        <v>709</v>
      </c>
      <c r="G154" s="10" t="s">
        <v>1168</v>
      </c>
      <c r="H154" s="3" t="s">
        <v>1267</v>
      </c>
      <c r="I154" s="28" t="s">
        <v>1272</v>
      </c>
      <c r="J154" s="25" t="s">
        <v>1268</v>
      </c>
      <c r="K154" s="25" t="s">
        <v>1268</v>
      </c>
      <c r="L154" s="25" t="s">
        <v>1268</v>
      </c>
      <c r="M154" s="25" t="s">
        <v>1268</v>
      </c>
      <c r="N154" s="25" t="s">
        <v>1268</v>
      </c>
      <c r="O154" s="25" t="s">
        <v>1268</v>
      </c>
      <c r="P154" s="25" t="s">
        <v>1268</v>
      </c>
      <c r="Q154" s="25" t="s">
        <v>1268</v>
      </c>
      <c r="R154" s="10">
        <v>22138</v>
      </c>
      <c r="S154" s="10">
        <v>206</v>
      </c>
      <c r="T154" s="14" t="e">
        <f>VLOOKUP(F154,#REF!,6,0)</f>
        <v>#REF!</v>
      </c>
      <c r="U154" s="14"/>
      <c r="V154" s="14"/>
      <c r="W154" s="14">
        <f t="shared" si="3"/>
        <v>0</v>
      </c>
      <c r="X154" s="14">
        <v>206</v>
      </c>
    </row>
    <row r="155" spans="1:24" s="13" customFormat="1" ht="32.25" customHeight="1" x14ac:dyDescent="0.4">
      <c r="A155" s="10">
        <v>149</v>
      </c>
      <c r="B155" s="11" t="s">
        <v>1021</v>
      </c>
      <c r="C155" s="11" t="s">
        <v>1021</v>
      </c>
      <c r="D155" s="294"/>
      <c r="E155" s="20" t="s">
        <v>1269</v>
      </c>
      <c r="F155" s="11" t="s">
        <v>710</v>
      </c>
      <c r="G155" s="10" t="s">
        <v>1168</v>
      </c>
      <c r="H155" s="3" t="s">
        <v>1267</v>
      </c>
      <c r="I155" s="28" t="s">
        <v>1272</v>
      </c>
      <c r="J155" s="25" t="s">
        <v>1268</v>
      </c>
      <c r="K155" s="25" t="s">
        <v>1268</v>
      </c>
      <c r="L155" s="25" t="s">
        <v>1268</v>
      </c>
      <c r="M155" s="25" t="s">
        <v>1268</v>
      </c>
      <c r="N155" s="25" t="s">
        <v>1268</v>
      </c>
      <c r="O155" s="25" t="s">
        <v>1268</v>
      </c>
      <c r="P155" s="25" t="s">
        <v>1268</v>
      </c>
      <c r="Q155" s="25" t="s">
        <v>1268</v>
      </c>
      <c r="R155" s="10">
        <v>27749</v>
      </c>
      <c r="S155" s="10">
        <v>143</v>
      </c>
      <c r="T155" s="14" t="e">
        <f>VLOOKUP(F155,#REF!,6,0)</f>
        <v>#REF!</v>
      </c>
      <c r="U155" s="14"/>
      <c r="V155" s="14"/>
      <c r="W155" s="14">
        <f t="shared" si="3"/>
        <v>0</v>
      </c>
      <c r="X155" s="14">
        <v>143</v>
      </c>
    </row>
    <row r="156" spans="1:24" s="13" customFormat="1" ht="32.25" customHeight="1" x14ac:dyDescent="0.4">
      <c r="A156" s="10">
        <v>150</v>
      </c>
      <c r="B156" s="11" t="s">
        <v>1022</v>
      </c>
      <c r="C156" s="11" t="s">
        <v>1094</v>
      </c>
      <c r="D156" s="291">
        <f>31+26+45+20+21</f>
        <v>143</v>
      </c>
      <c r="E156" s="20" t="s">
        <v>1269</v>
      </c>
      <c r="F156" s="11" t="s">
        <v>727</v>
      </c>
      <c r="G156" s="10" t="s">
        <v>1157</v>
      </c>
      <c r="H156" s="3" t="s">
        <v>1267</v>
      </c>
      <c r="I156" s="28" t="s">
        <v>1272</v>
      </c>
      <c r="J156" s="25" t="s">
        <v>1268</v>
      </c>
      <c r="K156" s="25" t="s">
        <v>1268</v>
      </c>
      <c r="L156" s="25" t="s">
        <v>1268</v>
      </c>
      <c r="M156" s="25" t="s">
        <v>1268</v>
      </c>
      <c r="N156" s="25" t="s">
        <v>1268</v>
      </c>
      <c r="O156" s="25" t="s">
        <v>1268</v>
      </c>
      <c r="P156" s="25" t="s">
        <v>1268</v>
      </c>
      <c r="Q156" s="25" t="s">
        <v>1268</v>
      </c>
      <c r="R156" s="10">
        <v>112039</v>
      </c>
      <c r="S156" s="10">
        <v>553</v>
      </c>
      <c r="T156" s="14" t="e">
        <f>VLOOKUP(F156,#REF!,6,0)</f>
        <v>#REF!</v>
      </c>
      <c r="U156" s="14"/>
      <c r="V156" s="14"/>
      <c r="W156" s="14">
        <f t="shared" si="3"/>
        <v>0</v>
      </c>
      <c r="X156" s="14">
        <v>553</v>
      </c>
    </row>
    <row r="157" spans="1:24" s="13" customFormat="1" ht="32.25" customHeight="1" x14ac:dyDescent="0.4">
      <c r="A157" s="10">
        <v>151</v>
      </c>
      <c r="B157" s="11" t="s">
        <v>1022</v>
      </c>
      <c r="C157" s="11" t="s">
        <v>1094</v>
      </c>
      <c r="D157" s="292"/>
      <c r="E157" s="20" t="s">
        <v>1269</v>
      </c>
      <c r="F157" s="11" t="s">
        <v>728</v>
      </c>
      <c r="G157" s="10">
        <v>0.9</v>
      </c>
      <c r="H157" s="3" t="s">
        <v>1267</v>
      </c>
      <c r="I157" s="28" t="s">
        <v>1272</v>
      </c>
      <c r="J157" s="25" t="s">
        <v>1268</v>
      </c>
      <c r="K157" s="25" t="s">
        <v>1268</v>
      </c>
      <c r="L157" s="25" t="s">
        <v>1268</v>
      </c>
      <c r="M157" s="10">
        <v>1.79</v>
      </c>
      <c r="N157" s="25" t="s">
        <v>1268</v>
      </c>
      <c r="O157" s="25" t="s">
        <v>1268</v>
      </c>
      <c r="P157" s="25" t="s">
        <v>1268</v>
      </c>
      <c r="Q157" s="25" t="s">
        <v>1268</v>
      </c>
      <c r="R157" s="10">
        <v>-1346</v>
      </c>
      <c r="S157" s="10">
        <v>484</v>
      </c>
      <c r="T157" s="14" t="e">
        <f>VLOOKUP(F157,#REF!,6,0)</f>
        <v>#REF!</v>
      </c>
      <c r="U157" s="14" t="e">
        <f>VLOOKUP(F157,#REF!,7,0)</f>
        <v>#REF!</v>
      </c>
      <c r="V157" s="14" t="e">
        <f>VLOOKUP(F157,#REF!,8,0)</f>
        <v>#REF!</v>
      </c>
      <c r="W157" s="14" t="e">
        <f t="shared" si="3"/>
        <v>#REF!</v>
      </c>
      <c r="X157" s="14">
        <v>349</v>
      </c>
    </row>
    <row r="158" spans="1:24" s="13" customFormat="1" ht="32.25" customHeight="1" x14ac:dyDescent="0.4">
      <c r="A158" s="10">
        <v>152</v>
      </c>
      <c r="B158" s="11" t="s">
        <v>1022</v>
      </c>
      <c r="C158" s="11" t="s">
        <v>1094</v>
      </c>
      <c r="D158" s="292"/>
      <c r="E158" s="20" t="s">
        <v>1269</v>
      </c>
      <c r="F158" s="11" t="s">
        <v>729</v>
      </c>
      <c r="G158" s="10" t="s">
        <v>1153</v>
      </c>
      <c r="H158" s="3" t="s">
        <v>1267</v>
      </c>
      <c r="I158" s="28" t="s">
        <v>1272</v>
      </c>
      <c r="J158" s="25" t="s">
        <v>1268</v>
      </c>
      <c r="K158" s="25" t="s">
        <v>1268</v>
      </c>
      <c r="L158" s="25" t="s">
        <v>1268</v>
      </c>
      <c r="M158" s="25" t="s">
        <v>1268</v>
      </c>
      <c r="N158" s="25" t="s">
        <v>1268</v>
      </c>
      <c r="O158" s="25" t="s">
        <v>1268</v>
      </c>
      <c r="P158" s="25" t="s">
        <v>1268</v>
      </c>
      <c r="Q158" s="25" t="s">
        <v>1268</v>
      </c>
      <c r="R158" s="10">
        <v>9491</v>
      </c>
      <c r="S158" s="10">
        <v>885</v>
      </c>
      <c r="T158" s="14" t="e">
        <f>VLOOKUP(F158,#REF!,6,0)</f>
        <v>#REF!</v>
      </c>
      <c r="U158" s="14"/>
      <c r="V158" s="14"/>
      <c r="W158" s="14">
        <f t="shared" si="3"/>
        <v>0</v>
      </c>
      <c r="X158" s="14">
        <v>885</v>
      </c>
    </row>
    <row r="159" spans="1:24" s="13" customFormat="1" ht="32.25" customHeight="1" x14ac:dyDescent="0.4">
      <c r="A159" s="10">
        <v>153</v>
      </c>
      <c r="B159" s="11" t="s">
        <v>1022</v>
      </c>
      <c r="C159" s="11" t="s">
        <v>1094</v>
      </c>
      <c r="D159" s="292"/>
      <c r="E159" s="20" t="s">
        <v>1269</v>
      </c>
      <c r="F159" s="11" t="s">
        <v>730</v>
      </c>
      <c r="G159" s="10" t="s">
        <v>1161</v>
      </c>
      <c r="H159" s="3" t="s">
        <v>1267</v>
      </c>
      <c r="I159" s="28" t="s">
        <v>1272</v>
      </c>
      <c r="J159" s="25" t="s">
        <v>1268</v>
      </c>
      <c r="K159" s="25" t="s">
        <v>1268</v>
      </c>
      <c r="L159" s="25" t="s">
        <v>1268</v>
      </c>
      <c r="M159" s="25" t="s">
        <v>1268</v>
      </c>
      <c r="N159" s="25" t="s">
        <v>1268</v>
      </c>
      <c r="O159" s="25" t="s">
        <v>1268</v>
      </c>
      <c r="P159" s="25" t="s">
        <v>1268</v>
      </c>
      <c r="Q159" s="25" t="s">
        <v>1268</v>
      </c>
      <c r="R159" s="10">
        <v>-649</v>
      </c>
      <c r="S159" s="10">
        <v>48</v>
      </c>
      <c r="T159" s="14" t="e">
        <f>VLOOKUP(F159,#REF!,6,0)</f>
        <v>#REF!</v>
      </c>
      <c r="U159" s="14"/>
      <c r="V159" s="14"/>
      <c r="W159" s="14">
        <f t="shared" si="3"/>
        <v>0</v>
      </c>
      <c r="X159" s="14">
        <v>48</v>
      </c>
    </row>
    <row r="160" spans="1:24" s="13" customFormat="1" ht="32.25" customHeight="1" x14ac:dyDescent="0.4">
      <c r="A160" s="10">
        <v>154</v>
      </c>
      <c r="B160" s="11" t="s">
        <v>1022</v>
      </c>
      <c r="C160" s="11" t="s">
        <v>1094</v>
      </c>
      <c r="D160" s="293"/>
      <c r="E160" s="20" t="s">
        <v>1269</v>
      </c>
      <c r="F160" s="11" t="s">
        <v>731</v>
      </c>
      <c r="G160" s="10" t="s">
        <v>1179</v>
      </c>
      <c r="H160" s="3" t="s">
        <v>1267</v>
      </c>
      <c r="I160" s="28" t="s">
        <v>1272</v>
      </c>
      <c r="J160" s="25" t="s">
        <v>1268</v>
      </c>
      <c r="K160" s="25" t="s">
        <v>1268</v>
      </c>
      <c r="L160" s="25" t="s">
        <v>1268</v>
      </c>
      <c r="M160" s="25" t="s">
        <v>1268</v>
      </c>
      <c r="N160" s="25" t="s">
        <v>1268</v>
      </c>
      <c r="O160" s="25" t="s">
        <v>1268</v>
      </c>
      <c r="P160" s="25" t="s">
        <v>1268</v>
      </c>
      <c r="Q160" s="25" t="s">
        <v>1268</v>
      </c>
      <c r="R160" s="10">
        <v>5207</v>
      </c>
      <c r="S160" s="10">
        <v>131</v>
      </c>
      <c r="T160" s="14" t="e">
        <f>VLOOKUP(F160,#REF!,6,0)</f>
        <v>#REF!</v>
      </c>
      <c r="U160" s="14"/>
      <c r="V160" s="14"/>
      <c r="W160" s="14">
        <f t="shared" si="3"/>
        <v>0</v>
      </c>
      <c r="X160" s="14">
        <v>131</v>
      </c>
    </row>
    <row r="161" spans="1:24" s="13" customFormat="1" ht="32.25" customHeight="1" x14ac:dyDescent="0.4">
      <c r="A161" s="10">
        <v>155</v>
      </c>
      <c r="B161" s="11" t="s">
        <v>1022</v>
      </c>
      <c r="C161" s="11" t="s">
        <v>1090</v>
      </c>
      <c r="D161" s="291">
        <v>34</v>
      </c>
      <c r="E161" s="20" t="s">
        <v>1269</v>
      </c>
      <c r="F161" s="11" t="s">
        <v>711</v>
      </c>
      <c r="G161" s="10" t="s">
        <v>1179</v>
      </c>
      <c r="H161" s="3" t="s">
        <v>1267</v>
      </c>
      <c r="I161" s="28" t="s">
        <v>1272</v>
      </c>
      <c r="J161" s="25" t="s">
        <v>1268</v>
      </c>
      <c r="K161" s="25" t="s">
        <v>1268</v>
      </c>
      <c r="L161" s="25" t="s">
        <v>1268</v>
      </c>
      <c r="M161" s="25" t="s">
        <v>1268</v>
      </c>
      <c r="N161" s="25" t="s">
        <v>1268</v>
      </c>
      <c r="O161" s="25" t="s">
        <v>1268</v>
      </c>
      <c r="P161" s="25" t="s">
        <v>1268</v>
      </c>
      <c r="Q161" s="25" t="s">
        <v>1268</v>
      </c>
      <c r="R161" s="10">
        <v>47627</v>
      </c>
      <c r="S161" s="10">
        <v>0</v>
      </c>
      <c r="T161" s="14" t="e">
        <f>VLOOKUP(F161,#REF!,6,0)</f>
        <v>#REF!</v>
      </c>
      <c r="U161" s="14"/>
      <c r="V161" s="14"/>
      <c r="W161" s="14">
        <f t="shared" si="3"/>
        <v>0</v>
      </c>
      <c r="X161" s="14">
        <v>0</v>
      </c>
    </row>
    <row r="162" spans="1:24" s="13" customFormat="1" ht="32.25" customHeight="1" x14ac:dyDescent="0.4">
      <c r="A162" s="10">
        <v>156</v>
      </c>
      <c r="B162" s="11" t="s">
        <v>1022</v>
      </c>
      <c r="C162" s="11" t="s">
        <v>1090</v>
      </c>
      <c r="D162" s="293"/>
      <c r="E162" s="20" t="s">
        <v>1269</v>
      </c>
      <c r="F162" s="11" t="s">
        <v>712</v>
      </c>
      <c r="G162" s="10" t="s">
        <v>1179</v>
      </c>
      <c r="H162" s="3" t="s">
        <v>1267</v>
      </c>
      <c r="I162" s="28" t="s">
        <v>1272</v>
      </c>
      <c r="J162" s="25" t="s">
        <v>1268</v>
      </c>
      <c r="K162" s="25" t="s">
        <v>1268</v>
      </c>
      <c r="L162" s="25" t="s">
        <v>1268</v>
      </c>
      <c r="M162" s="25" t="s">
        <v>1268</v>
      </c>
      <c r="N162" s="25" t="s">
        <v>1268</v>
      </c>
      <c r="O162" s="25" t="s">
        <v>1268</v>
      </c>
      <c r="P162" s="25" t="s">
        <v>1268</v>
      </c>
      <c r="Q162" s="25" t="s">
        <v>1268</v>
      </c>
      <c r="R162" s="10">
        <v>43188</v>
      </c>
      <c r="S162" s="10">
        <v>301</v>
      </c>
      <c r="T162" s="14" t="e">
        <f>VLOOKUP(F162,#REF!,6,0)</f>
        <v>#REF!</v>
      </c>
      <c r="U162" s="14"/>
      <c r="V162" s="14"/>
      <c r="W162" s="14">
        <f t="shared" si="3"/>
        <v>0</v>
      </c>
      <c r="X162" s="14">
        <v>301</v>
      </c>
    </row>
    <row r="163" spans="1:24" s="13" customFormat="1" ht="32.25" customHeight="1" x14ac:dyDescent="0.4">
      <c r="A163" s="10">
        <v>157</v>
      </c>
      <c r="B163" s="11" t="s">
        <v>1022</v>
      </c>
      <c r="C163" s="11" t="s">
        <v>1091</v>
      </c>
      <c r="D163" s="291">
        <v>39</v>
      </c>
      <c r="E163" s="20" t="s">
        <v>1269</v>
      </c>
      <c r="F163" s="11" t="s">
        <v>721</v>
      </c>
      <c r="G163" s="10" t="s">
        <v>1154</v>
      </c>
      <c r="H163" s="3" t="s">
        <v>1267</v>
      </c>
      <c r="I163" s="28" t="s">
        <v>1272</v>
      </c>
      <c r="J163" s="25" t="s">
        <v>1268</v>
      </c>
      <c r="K163" s="25" t="s">
        <v>1268</v>
      </c>
      <c r="L163" s="25" t="s">
        <v>1268</v>
      </c>
      <c r="M163" s="25" t="s">
        <v>1268</v>
      </c>
      <c r="N163" s="25" t="s">
        <v>1268</v>
      </c>
      <c r="O163" s="25" t="s">
        <v>1268</v>
      </c>
      <c r="P163" s="25" t="s">
        <v>1268</v>
      </c>
      <c r="Q163" s="25" t="s">
        <v>1268</v>
      </c>
      <c r="R163" s="10">
        <v>-12223</v>
      </c>
      <c r="S163" s="10">
        <v>163</v>
      </c>
      <c r="T163" s="14" t="e">
        <f>VLOOKUP(F163,#REF!,6,0)</f>
        <v>#REF!</v>
      </c>
      <c r="U163" s="14"/>
      <c r="V163" s="14"/>
      <c r="W163" s="14">
        <f t="shared" si="3"/>
        <v>0</v>
      </c>
      <c r="X163" s="14">
        <v>163</v>
      </c>
    </row>
    <row r="164" spans="1:24" s="13" customFormat="1" ht="32.25" customHeight="1" x14ac:dyDescent="0.4">
      <c r="A164" s="10">
        <v>158</v>
      </c>
      <c r="B164" s="11" t="s">
        <v>1022</v>
      </c>
      <c r="C164" s="11" t="s">
        <v>1091</v>
      </c>
      <c r="D164" s="293"/>
      <c r="E164" s="20" t="s">
        <v>1269</v>
      </c>
      <c r="F164" s="11" t="s">
        <v>722</v>
      </c>
      <c r="G164" s="10" t="s">
        <v>1167</v>
      </c>
      <c r="H164" s="3" t="s">
        <v>1267</v>
      </c>
      <c r="I164" s="28" t="s">
        <v>1272</v>
      </c>
      <c r="J164" s="25" t="s">
        <v>1268</v>
      </c>
      <c r="K164" s="25" t="s">
        <v>1268</v>
      </c>
      <c r="L164" s="25" t="s">
        <v>1268</v>
      </c>
      <c r="M164" s="25" t="s">
        <v>1268</v>
      </c>
      <c r="N164" s="25" t="s">
        <v>1268</v>
      </c>
      <c r="O164" s="25" t="s">
        <v>1268</v>
      </c>
      <c r="P164" s="25" t="s">
        <v>1268</v>
      </c>
      <c r="Q164" s="25" t="s">
        <v>1268</v>
      </c>
      <c r="R164" s="10">
        <v>-3405</v>
      </c>
      <c r="S164" s="10">
        <v>275</v>
      </c>
      <c r="T164" s="14" t="e">
        <f>VLOOKUP(F164,#REF!,6,0)</f>
        <v>#REF!</v>
      </c>
      <c r="U164" s="14"/>
      <c r="V164" s="14"/>
      <c r="W164" s="14">
        <f t="shared" si="3"/>
        <v>0</v>
      </c>
      <c r="X164" s="14">
        <v>275</v>
      </c>
    </row>
    <row r="165" spans="1:24" s="13" customFormat="1" ht="32.25" customHeight="1" x14ac:dyDescent="0.4">
      <c r="A165" s="10">
        <v>159</v>
      </c>
      <c r="B165" s="11" t="s">
        <v>1022</v>
      </c>
      <c r="C165" s="11" t="s">
        <v>1022</v>
      </c>
      <c r="D165" s="291">
        <f>13+23+18+30+20+41+20+10</f>
        <v>175</v>
      </c>
      <c r="E165" s="20" t="s">
        <v>1269</v>
      </c>
      <c r="F165" s="11" t="s">
        <v>713</v>
      </c>
      <c r="G165" s="10" t="s">
        <v>1238</v>
      </c>
      <c r="H165" s="3" t="s">
        <v>1267</v>
      </c>
      <c r="I165" s="28" t="s">
        <v>1272</v>
      </c>
      <c r="J165" s="25" t="s">
        <v>1268</v>
      </c>
      <c r="K165" s="25" t="s">
        <v>1268</v>
      </c>
      <c r="L165" s="25" t="s">
        <v>1268</v>
      </c>
      <c r="M165" s="25" t="s">
        <v>1268</v>
      </c>
      <c r="N165" s="25" t="s">
        <v>1268</v>
      </c>
      <c r="O165" s="25" t="s">
        <v>1268</v>
      </c>
      <c r="P165" s="25" t="s">
        <v>1268</v>
      </c>
      <c r="Q165" s="25" t="s">
        <v>1268</v>
      </c>
      <c r="R165" s="10">
        <v>1539</v>
      </c>
      <c r="S165" s="10">
        <v>27</v>
      </c>
      <c r="T165" s="14" t="e">
        <f>VLOOKUP(F165,#REF!,6,0)</f>
        <v>#REF!</v>
      </c>
      <c r="U165" s="14"/>
      <c r="V165" s="14"/>
      <c r="W165" s="14">
        <f t="shared" si="3"/>
        <v>0</v>
      </c>
      <c r="X165" s="14">
        <v>27</v>
      </c>
    </row>
    <row r="166" spans="1:24" s="13" customFormat="1" ht="32.25" customHeight="1" x14ac:dyDescent="0.4">
      <c r="A166" s="10">
        <v>160</v>
      </c>
      <c r="B166" s="11" t="s">
        <v>1022</v>
      </c>
      <c r="C166" s="11" t="s">
        <v>1022</v>
      </c>
      <c r="D166" s="292"/>
      <c r="E166" s="20" t="s">
        <v>1269</v>
      </c>
      <c r="F166" s="11" t="s">
        <v>714</v>
      </c>
      <c r="G166" s="10" t="s">
        <v>1185</v>
      </c>
      <c r="H166" s="3" t="s">
        <v>1267</v>
      </c>
      <c r="I166" s="28" t="s">
        <v>1272</v>
      </c>
      <c r="J166" s="25" t="s">
        <v>1268</v>
      </c>
      <c r="K166" s="25" t="s">
        <v>1268</v>
      </c>
      <c r="L166" s="25" t="s">
        <v>1268</v>
      </c>
      <c r="M166" s="25" t="s">
        <v>1268</v>
      </c>
      <c r="N166" s="25" t="s">
        <v>1268</v>
      </c>
      <c r="O166" s="25" t="s">
        <v>1268</v>
      </c>
      <c r="P166" s="25" t="s">
        <v>1268</v>
      </c>
      <c r="Q166" s="25" t="s">
        <v>1268</v>
      </c>
      <c r="R166" s="10">
        <v>1775</v>
      </c>
      <c r="S166" s="10">
        <v>98</v>
      </c>
      <c r="T166" s="14" t="e">
        <f>VLOOKUP(F166,#REF!,6,0)</f>
        <v>#REF!</v>
      </c>
      <c r="U166" s="14"/>
      <c r="V166" s="14"/>
      <c r="W166" s="14">
        <f t="shared" si="3"/>
        <v>0</v>
      </c>
      <c r="X166" s="14">
        <v>98</v>
      </c>
    </row>
    <row r="167" spans="1:24" s="13" customFormat="1" ht="32.25" customHeight="1" x14ac:dyDescent="0.4">
      <c r="A167" s="10">
        <v>161</v>
      </c>
      <c r="B167" s="11" t="s">
        <v>1022</v>
      </c>
      <c r="C167" s="11" t="s">
        <v>1022</v>
      </c>
      <c r="D167" s="292"/>
      <c r="E167" s="20" t="s">
        <v>1269</v>
      </c>
      <c r="F167" s="11" t="s">
        <v>715</v>
      </c>
      <c r="G167" s="10" t="s">
        <v>1134</v>
      </c>
      <c r="H167" s="3" t="s">
        <v>1267</v>
      </c>
      <c r="I167" s="28" t="s">
        <v>1272</v>
      </c>
      <c r="J167" s="25" t="s">
        <v>1268</v>
      </c>
      <c r="K167" s="25" t="s">
        <v>1268</v>
      </c>
      <c r="L167" s="25" t="s">
        <v>1268</v>
      </c>
      <c r="M167" s="25" t="s">
        <v>1268</v>
      </c>
      <c r="N167" s="25" t="s">
        <v>1268</v>
      </c>
      <c r="O167" s="25" t="s">
        <v>1268</v>
      </c>
      <c r="P167" s="25" t="s">
        <v>1268</v>
      </c>
      <c r="Q167" s="25" t="s">
        <v>1268</v>
      </c>
      <c r="R167" s="10">
        <v>3491</v>
      </c>
      <c r="S167" s="10">
        <v>178</v>
      </c>
      <c r="T167" s="14" t="e">
        <f>VLOOKUP(F167,#REF!,6,0)</f>
        <v>#REF!</v>
      </c>
      <c r="U167" s="14"/>
      <c r="V167" s="14"/>
      <c r="W167" s="14">
        <f t="shared" si="3"/>
        <v>0</v>
      </c>
      <c r="X167" s="14">
        <v>178</v>
      </c>
    </row>
    <row r="168" spans="1:24" s="13" customFormat="1" ht="32.25" customHeight="1" x14ac:dyDescent="0.4">
      <c r="A168" s="10">
        <v>162</v>
      </c>
      <c r="B168" s="11" t="s">
        <v>1022</v>
      </c>
      <c r="C168" s="11" t="s">
        <v>1022</v>
      </c>
      <c r="D168" s="292"/>
      <c r="E168" s="20" t="s">
        <v>1269</v>
      </c>
      <c r="F168" s="11" t="s">
        <v>716</v>
      </c>
      <c r="G168" s="10">
        <v>0.56000000000000005</v>
      </c>
      <c r="H168" s="3" t="s">
        <v>1267</v>
      </c>
      <c r="I168" s="28" t="s">
        <v>1272</v>
      </c>
      <c r="J168" s="25" t="s">
        <v>1268</v>
      </c>
      <c r="K168" s="25" t="s">
        <v>1268</v>
      </c>
      <c r="L168" s="25" t="s">
        <v>1268</v>
      </c>
      <c r="M168" s="10">
        <v>1.74</v>
      </c>
      <c r="N168" s="25" t="s">
        <v>1268</v>
      </c>
      <c r="O168" s="25" t="s">
        <v>1268</v>
      </c>
      <c r="P168" s="25" t="s">
        <v>1268</v>
      </c>
      <c r="Q168" s="25" t="s">
        <v>1268</v>
      </c>
      <c r="R168" s="10">
        <v>90131</v>
      </c>
      <c r="S168" s="10">
        <v>765</v>
      </c>
      <c r="T168" s="14" t="e">
        <f>VLOOKUP(F168,#REF!,6,0)</f>
        <v>#REF!</v>
      </c>
      <c r="U168" s="14" t="e">
        <f>VLOOKUP(F168,#REF!,7,0)</f>
        <v>#REF!</v>
      </c>
      <c r="V168" s="14" t="e">
        <f>VLOOKUP(F168,#REF!,8,0)</f>
        <v>#REF!</v>
      </c>
      <c r="W168" s="14" t="e">
        <f t="shared" si="3"/>
        <v>#REF!</v>
      </c>
      <c r="X168" s="14">
        <v>630</v>
      </c>
    </row>
    <row r="169" spans="1:24" s="13" customFormat="1" ht="32.25" customHeight="1" x14ac:dyDescent="0.4">
      <c r="A169" s="10">
        <v>163</v>
      </c>
      <c r="B169" s="11" t="s">
        <v>1022</v>
      </c>
      <c r="C169" s="11" t="s">
        <v>1022</v>
      </c>
      <c r="D169" s="292"/>
      <c r="E169" s="20" t="s">
        <v>1269</v>
      </c>
      <c r="F169" s="11" t="s">
        <v>717</v>
      </c>
      <c r="G169" s="10" t="s">
        <v>1153</v>
      </c>
      <c r="H169" s="3" t="s">
        <v>1267</v>
      </c>
      <c r="I169" s="28" t="s">
        <v>1272</v>
      </c>
      <c r="J169" s="25" t="s">
        <v>1268</v>
      </c>
      <c r="K169" s="25" t="s">
        <v>1268</v>
      </c>
      <c r="L169" s="25" t="s">
        <v>1268</v>
      </c>
      <c r="M169" s="25" t="s">
        <v>1268</v>
      </c>
      <c r="N169" s="25" t="s">
        <v>1268</v>
      </c>
      <c r="O169" s="25" t="s">
        <v>1268</v>
      </c>
      <c r="P169" s="25" t="s">
        <v>1268</v>
      </c>
      <c r="Q169" s="25" t="s">
        <v>1268</v>
      </c>
      <c r="R169" s="10">
        <v>-2587</v>
      </c>
      <c r="S169" s="10">
        <v>0</v>
      </c>
      <c r="T169" s="14" t="e">
        <f>VLOOKUP(F169,#REF!,6,0)</f>
        <v>#REF!</v>
      </c>
      <c r="U169" s="14"/>
      <c r="V169" s="14"/>
      <c r="W169" s="14">
        <f t="shared" si="3"/>
        <v>0</v>
      </c>
      <c r="X169" s="14">
        <v>0</v>
      </c>
    </row>
    <row r="170" spans="1:24" s="13" customFormat="1" ht="32.25" customHeight="1" x14ac:dyDescent="0.4">
      <c r="A170" s="10">
        <v>164</v>
      </c>
      <c r="B170" s="11" t="s">
        <v>1022</v>
      </c>
      <c r="C170" s="11" t="s">
        <v>1022</v>
      </c>
      <c r="D170" s="292"/>
      <c r="E170" s="20" t="s">
        <v>1269</v>
      </c>
      <c r="F170" s="11" t="s">
        <v>718</v>
      </c>
      <c r="G170" s="10">
        <v>0.37</v>
      </c>
      <c r="H170" s="3" t="s">
        <v>1267</v>
      </c>
      <c r="I170" s="28" t="s">
        <v>1272</v>
      </c>
      <c r="J170" s="25" t="s">
        <v>1268</v>
      </c>
      <c r="K170" s="25" t="s">
        <v>1268</v>
      </c>
      <c r="L170" s="25" t="s">
        <v>1268</v>
      </c>
      <c r="M170" s="10">
        <v>3.88</v>
      </c>
      <c r="N170" s="25" t="s">
        <v>1268</v>
      </c>
      <c r="O170" s="25" t="s">
        <v>1268</v>
      </c>
      <c r="P170" s="25" t="s">
        <v>1268</v>
      </c>
      <c r="Q170" s="25" t="s">
        <v>1268</v>
      </c>
      <c r="R170" s="10">
        <v>74372</v>
      </c>
      <c r="S170" s="10">
        <v>1523</v>
      </c>
      <c r="T170" s="14" t="e">
        <f>VLOOKUP(F170,#REF!,6,0)</f>
        <v>#REF!</v>
      </c>
      <c r="U170" s="14" t="e">
        <f>VLOOKUP(F170,#REF!,7,0)</f>
        <v>#REF!</v>
      </c>
      <c r="V170" s="14" t="e">
        <f>VLOOKUP(F170,#REF!,8,0)</f>
        <v>#REF!</v>
      </c>
      <c r="W170" s="14" t="e">
        <f t="shared" si="3"/>
        <v>#REF!</v>
      </c>
      <c r="X170" s="14">
        <v>983</v>
      </c>
    </row>
    <row r="171" spans="1:24" s="13" customFormat="1" ht="32.25" customHeight="1" x14ac:dyDescent="0.4">
      <c r="A171" s="10">
        <v>165</v>
      </c>
      <c r="B171" s="11" t="s">
        <v>1022</v>
      </c>
      <c r="C171" s="11" t="s">
        <v>1022</v>
      </c>
      <c r="D171" s="292"/>
      <c r="E171" s="20" t="s">
        <v>1269</v>
      </c>
      <c r="F171" s="11" t="s">
        <v>719</v>
      </c>
      <c r="G171" s="10">
        <v>0.71</v>
      </c>
      <c r="H171" s="3" t="s">
        <v>1267</v>
      </c>
      <c r="I171" s="28" t="s">
        <v>1272</v>
      </c>
      <c r="J171" s="25" t="s">
        <v>1268</v>
      </c>
      <c r="K171" s="25" t="s">
        <v>1268</v>
      </c>
      <c r="L171" s="25" t="s">
        <v>1268</v>
      </c>
      <c r="M171" s="10">
        <v>1.5</v>
      </c>
      <c r="N171" s="25" t="s">
        <v>1268</v>
      </c>
      <c r="O171" s="25" t="s">
        <v>1268</v>
      </c>
      <c r="P171" s="25" t="s">
        <v>1268</v>
      </c>
      <c r="Q171" s="25" t="s">
        <v>1268</v>
      </c>
      <c r="R171" s="10">
        <v>48212</v>
      </c>
      <c r="S171" s="10">
        <v>322</v>
      </c>
      <c r="T171" s="14" t="e">
        <f>VLOOKUP(F171,#REF!,6,0)</f>
        <v>#REF!</v>
      </c>
      <c r="U171" s="14" t="e">
        <f>VLOOKUP(F171,#REF!,7,0)</f>
        <v>#REF!</v>
      </c>
      <c r="V171" s="14" t="e">
        <f>VLOOKUP(F171,#REF!,8,0)</f>
        <v>#REF!</v>
      </c>
      <c r="W171" s="14" t="e">
        <f t="shared" si="3"/>
        <v>#REF!</v>
      </c>
      <c r="X171" s="14">
        <v>232</v>
      </c>
    </row>
    <row r="172" spans="1:24" s="13" customFormat="1" ht="32.25" customHeight="1" x14ac:dyDescent="0.4">
      <c r="A172" s="10">
        <v>166</v>
      </c>
      <c r="B172" s="11" t="s">
        <v>1022</v>
      </c>
      <c r="C172" s="11" t="s">
        <v>1022</v>
      </c>
      <c r="D172" s="292"/>
      <c r="E172" s="20" t="s">
        <v>1269</v>
      </c>
      <c r="F172" s="11" t="s">
        <v>720</v>
      </c>
      <c r="G172" s="10" t="s">
        <v>1213</v>
      </c>
      <c r="H172" s="3" t="s">
        <v>1267</v>
      </c>
      <c r="I172" s="28" t="s">
        <v>1272</v>
      </c>
      <c r="J172" s="25" t="s">
        <v>1268</v>
      </c>
      <c r="K172" s="25" t="s">
        <v>1268</v>
      </c>
      <c r="L172" s="25" t="s">
        <v>1268</v>
      </c>
      <c r="M172" s="25" t="s">
        <v>1268</v>
      </c>
      <c r="N172" s="25" t="s">
        <v>1268</v>
      </c>
      <c r="O172" s="25" t="s">
        <v>1268</v>
      </c>
      <c r="P172" s="25" t="s">
        <v>1268</v>
      </c>
      <c r="Q172" s="25" t="s">
        <v>1268</v>
      </c>
      <c r="R172" s="10">
        <v>140</v>
      </c>
      <c r="S172" s="10">
        <v>35</v>
      </c>
      <c r="T172" s="14" t="e">
        <f>VLOOKUP(F172,#REF!,6,0)</f>
        <v>#REF!</v>
      </c>
      <c r="U172" s="14"/>
      <c r="V172" s="14"/>
      <c r="W172" s="14">
        <f t="shared" si="3"/>
        <v>0</v>
      </c>
      <c r="X172" s="14">
        <v>35</v>
      </c>
    </row>
    <row r="173" spans="1:24" s="13" customFormat="1" ht="32.25" customHeight="1" x14ac:dyDescent="0.4">
      <c r="A173" s="10">
        <v>167</v>
      </c>
      <c r="B173" s="11" t="s">
        <v>1022</v>
      </c>
      <c r="C173" s="11" t="s">
        <v>1022</v>
      </c>
      <c r="D173" s="293"/>
      <c r="E173" s="20" t="s">
        <v>1269</v>
      </c>
      <c r="F173" s="11" t="s">
        <v>723</v>
      </c>
      <c r="G173" s="10">
        <v>1.1000000000000001</v>
      </c>
      <c r="H173" s="3" t="s">
        <v>1267</v>
      </c>
      <c r="I173" s="28" t="s">
        <v>1272</v>
      </c>
      <c r="J173" s="25" t="s">
        <v>1268</v>
      </c>
      <c r="K173" s="25" t="s">
        <v>1268</v>
      </c>
      <c r="L173" s="25" t="s">
        <v>1268</v>
      </c>
      <c r="M173" s="10">
        <v>6.04</v>
      </c>
      <c r="N173" s="25" t="s">
        <v>1268</v>
      </c>
      <c r="O173" s="25" t="s">
        <v>1268</v>
      </c>
      <c r="P173" s="25" t="s">
        <v>1268</v>
      </c>
      <c r="Q173" s="25" t="s">
        <v>1268</v>
      </c>
      <c r="R173" s="10">
        <v>-1504</v>
      </c>
      <c r="S173" s="10">
        <v>2019</v>
      </c>
      <c r="T173" s="14" t="e">
        <f>VLOOKUP(F173,#REF!,6,0)</f>
        <v>#REF!</v>
      </c>
      <c r="U173" s="14" t="e">
        <f>VLOOKUP(F173,#REF!,7,0)</f>
        <v>#REF!</v>
      </c>
      <c r="V173" s="14" t="e">
        <f>VLOOKUP(F173,#REF!,8,0)</f>
        <v>#REF!</v>
      </c>
      <c r="W173" s="14" t="e">
        <f t="shared" si="3"/>
        <v>#REF!</v>
      </c>
      <c r="X173" s="14">
        <v>1119</v>
      </c>
    </row>
    <row r="174" spans="1:24" s="13" customFormat="1" ht="32.25" customHeight="1" x14ac:dyDescent="0.4">
      <c r="A174" s="10">
        <v>168</v>
      </c>
      <c r="B174" s="11" t="s">
        <v>1022</v>
      </c>
      <c r="C174" s="11" t="s">
        <v>1092</v>
      </c>
      <c r="D174" s="291">
        <v>30</v>
      </c>
      <c r="E174" s="20" t="s">
        <v>1269</v>
      </c>
      <c r="F174" s="11" t="s">
        <v>724</v>
      </c>
      <c r="G174" s="10" t="s">
        <v>1141</v>
      </c>
      <c r="H174" s="3" t="s">
        <v>1267</v>
      </c>
      <c r="I174" s="28" t="s">
        <v>1272</v>
      </c>
      <c r="J174" s="25" t="s">
        <v>1268</v>
      </c>
      <c r="K174" s="25" t="s">
        <v>1268</v>
      </c>
      <c r="L174" s="25" t="s">
        <v>1268</v>
      </c>
      <c r="M174" s="25" t="s">
        <v>1268</v>
      </c>
      <c r="N174" s="25" t="s">
        <v>1268</v>
      </c>
      <c r="O174" s="25" t="s">
        <v>1268</v>
      </c>
      <c r="P174" s="25" t="s">
        <v>1268</v>
      </c>
      <c r="Q174" s="25" t="s">
        <v>1268</v>
      </c>
      <c r="R174" s="10">
        <v>27512</v>
      </c>
      <c r="S174" s="10">
        <v>42</v>
      </c>
      <c r="T174" s="14" t="e">
        <f>VLOOKUP(F174,#REF!,6,0)</f>
        <v>#REF!</v>
      </c>
      <c r="U174" s="14"/>
      <c r="V174" s="14"/>
      <c r="W174" s="14">
        <f t="shared" si="3"/>
        <v>0</v>
      </c>
      <c r="X174" s="14">
        <v>42</v>
      </c>
    </row>
    <row r="175" spans="1:24" s="13" customFormat="1" ht="32.25" customHeight="1" x14ac:dyDescent="0.4">
      <c r="A175" s="10">
        <v>169</v>
      </c>
      <c r="B175" s="11" t="s">
        <v>1022</v>
      </c>
      <c r="C175" s="11" t="s">
        <v>1092</v>
      </c>
      <c r="D175" s="293"/>
      <c r="E175" s="20" t="s">
        <v>1269</v>
      </c>
      <c r="F175" s="11" t="s">
        <v>725</v>
      </c>
      <c r="G175" s="10" t="s">
        <v>1168</v>
      </c>
      <c r="H175" s="3" t="s">
        <v>1267</v>
      </c>
      <c r="I175" s="28" t="s">
        <v>1272</v>
      </c>
      <c r="J175" s="25" t="s">
        <v>1268</v>
      </c>
      <c r="K175" s="25" t="s">
        <v>1268</v>
      </c>
      <c r="L175" s="25" t="s">
        <v>1268</v>
      </c>
      <c r="M175" s="25" t="s">
        <v>1268</v>
      </c>
      <c r="N175" s="25" t="s">
        <v>1268</v>
      </c>
      <c r="O175" s="25" t="s">
        <v>1268</v>
      </c>
      <c r="P175" s="25" t="s">
        <v>1268</v>
      </c>
      <c r="Q175" s="25" t="s">
        <v>1268</v>
      </c>
      <c r="R175" s="10">
        <v>921</v>
      </c>
      <c r="S175" s="10">
        <v>120</v>
      </c>
      <c r="T175" s="14" t="e">
        <f>VLOOKUP(F175,#REF!,6,0)</f>
        <v>#REF!</v>
      </c>
      <c r="U175" s="14"/>
      <c r="V175" s="14"/>
      <c r="W175" s="14">
        <f t="shared" si="3"/>
        <v>0</v>
      </c>
      <c r="X175" s="14">
        <v>120</v>
      </c>
    </row>
    <row r="176" spans="1:24" s="13" customFormat="1" ht="32.25" customHeight="1" x14ac:dyDescent="0.4">
      <c r="A176" s="10">
        <v>170</v>
      </c>
      <c r="B176" s="11" t="s">
        <v>1022</v>
      </c>
      <c r="C176" s="11" t="s">
        <v>1093</v>
      </c>
      <c r="D176" s="20">
        <v>11</v>
      </c>
      <c r="E176" s="20" t="s">
        <v>1269</v>
      </c>
      <c r="F176" s="11" t="s">
        <v>726</v>
      </c>
      <c r="G176" s="10">
        <v>0.56000000000000005</v>
      </c>
      <c r="H176" s="3" t="s">
        <v>1267</v>
      </c>
      <c r="I176" s="28" t="s">
        <v>1272</v>
      </c>
      <c r="J176" s="25" t="s">
        <v>1268</v>
      </c>
      <c r="K176" s="25" t="s">
        <v>1268</v>
      </c>
      <c r="L176" s="25" t="s">
        <v>1268</v>
      </c>
      <c r="M176" s="10">
        <v>6.2</v>
      </c>
      <c r="N176" s="25" t="s">
        <v>1268</v>
      </c>
      <c r="O176" s="25" t="s">
        <v>1268</v>
      </c>
      <c r="P176" s="25" t="s">
        <v>1268</v>
      </c>
      <c r="Q176" s="25" t="s">
        <v>1268</v>
      </c>
      <c r="R176" s="10">
        <v>10057</v>
      </c>
      <c r="S176" s="10">
        <v>2066</v>
      </c>
      <c r="T176" s="14" t="e">
        <f>VLOOKUP(F176,#REF!,6,0)</f>
        <v>#REF!</v>
      </c>
      <c r="U176" s="14" t="e">
        <f>VLOOKUP(F176,#REF!,7,0)</f>
        <v>#REF!</v>
      </c>
      <c r="V176" s="14" t="e">
        <f>VLOOKUP(F176,#REF!,8,0)</f>
        <v>#REF!</v>
      </c>
      <c r="W176" s="14" t="e">
        <f t="shared" si="3"/>
        <v>#REF!</v>
      </c>
      <c r="X176" s="14">
        <v>1121</v>
      </c>
    </row>
    <row r="177" spans="1:24" s="13" customFormat="1" ht="32.25" customHeight="1" x14ac:dyDescent="0.4">
      <c r="A177" s="10">
        <v>171</v>
      </c>
      <c r="B177" s="11" t="s">
        <v>1024</v>
      </c>
      <c r="C177" s="11" t="s">
        <v>1095</v>
      </c>
      <c r="D177" s="20"/>
      <c r="E177" s="10"/>
      <c r="F177" s="11" t="s">
        <v>732</v>
      </c>
      <c r="G177" s="10" t="s">
        <v>1219</v>
      </c>
      <c r="H177" s="10"/>
      <c r="I177" s="28" t="s">
        <v>1272</v>
      </c>
      <c r="J177" s="25" t="s">
        <v>1268</v>
      </c>
      <c r="K177" s="25" t="s">
        <v>1268</v>
      </c>
      <c r="L177" s="25" t="s">
        <v>1268</v>
      </c>
      <c r="M177" s="25" t="s">
        <v>1268</v>
      </c>
      <c r="N177" s="25" t="s">
        <v>1268</v>
      </c>
      <c r="O177" s="25" t="s">
        <v>1268</v>
      </c>
      <c r="P177" s="25" t="s">
        <v>1268</v>
      </c>
      <c r="Q177" s="25" t="s">
        <v>1268</v>
      </c>
      <c r="R177" s="10">
        <v>66484</v>
      </c>
      <c r="S177" s="10">
        <v>309</v>
      </c>
      <c r="T177" s="14" t="e">
        <f>VLOOKUP(F177,#REF!,6,0)</f>
        <v>#REF!</v>
      </c>
      <c r="U177" s="14"/>
      <c r="V177" s="14"/>
      <c r="W177" s="14">
        <f t="shared" si="3"/>
        <v>0</v>
      </c>
      <c r="X177" s="14">
        <v>309</v>
      </c>
    </row>
    <row r="178" spans="1:24" s="13" customFormat="1" ht="32.25" customHeight="1" x14ac:dyDescent="0.4">
      <c r="A178" s="10">
        <v>172</v>
      </c>
      <c r="B178" s="11" t="s">
        <v>1024</v>
      </c>
      <c r="C178" s="11" t="s">
        <v>1095</v>
      </c>
      <c r="D178" s="20"/>
      <c r="E178" s="10"/>
      <c r="F178" s="11" t="s">
        <v>733</v>
      </c>
      <c r="G178" s="10">
        <v>0.32</v>
      </c>
      <c r="H178" s="10"/>
      <c r="I178" s="28" t="s">
        <v>1272</v>
      </c>
      <c r="J178" s="25" t="s">
        <v>1268</v>
      </c>
      <c r="K178" s="25" t="s">
        <v>1268</v>
      </c>
      <c r="L178" s="25" t="s">
        <v>1268</v>
      </c>
      <c r="M178" s="10">
        <v>4.1100000000000003</v>
      </c>
      <c r="N178" s="25" t="s">
        <v>1268</v>
      </c>
      <c r="O178" s="25" t="s">
        <v>1268</v>
      </c>
      <c r="P178" s="25" t="s">
        <v>1268</v>
      </c>
      <c r="Q178" s="25" t="s">
        <v>1268</v>
      </c>
      <c r="R178" s="10">
        <v>46905</v>
      </c>
      <c r="S178" s="10">
        <v>1186</v>
      </c>
      <c r="T178" s="14" t="e">
        <f>VLOOKUP(F178,#REF!,6,0)</f>
        <v>#REF!</v>
      </c>
      <c r="U178" s="14" t="e">
        <f>VLOOKUP(F178,#REF!,7,0)</f>
        <v>#REF!</v>
      </c>
      <c r="V178" s="14" t="e">
        <f>VLOOKUP(F178,#REF!,8,0)</f>
        <v>#REF!</v>
      </c>
      <c r="W178" s="14" t="e">
        <f t="shared" si="3"/>
        <v>#REF!</v>
      </c>
      <c r="X178" s="14">
        <v>646</v>
      </c>
    </row>
    <row r="179" spans="1:24" s="13" customFormat="1" ht="32.25" customHeight="1" x14ac:dyDescent="0.4">
      <c r="A179" s="10">
        <v>173</v>
      </c>
      <c r="B179" s="11" t="s">
        <v>1024</v>
      </c>
      <c r="C179" s="11" t="s">
        <v>1096</v>
      </c>
      <c r="D179" s="20"/>
      <c r="E179" s="10"/>
      <c r="F179" s="11" t="s">
        <v>734</v>
      </c>
      <c r="G179" s="10">
        <v>2.0499999999999998</v>
      </c>
      <c r="H179" s="10"/>
      <c r="I179" s="28" t="s">
        <v>1272</v>
      </c>
      <c r="J179" s="25" t="s">
        <v>1268</v>
      </c>
      <c r="K179" s="25" t="s">
        <v>1268</v>
      </c>
      <c r="L179" s="25" t="s">
        <v>1268</v>
      </c>
      <c r="M179" s="10">
        <v>5.35</v>
      </c>
      <c r="N179" s="25" t="s">
        <v>1268</v>
      </c>
      <c r="O179" s="25" t="s">
        <v>1268</v>
      </c>
      <c r="P179" s="25" t="s">
        <v>1268</v>
      </c>
      <c r="Q179" s="25" t="s">
        <v>1268</v>
      </c>
      <c r="R179" s="10">
        <v>67054</v>
      </c>
      <c r="S179" s="10">
        <v>1318</v>
      </c>
      <c r="T179" s="14" t="e">
        <f>VLOOKUP(F179,#REF!,6,0)</f>
        <v>#REF!</v>
      </c>
      <c r="U179" s="14" t="e">
        <f>VLOOKUP(F179,#REF!,7,0)</f>
        <v>#REF!</v>
      </c>
      <c r="V179" s="14" t="e">
        <f>VLOOKUP(F179,#REF!,8,0)</f>
        <v>#REF!</v>
      </c>
      <c r="W179" s="14" t="e">
        <f t="shared" si="3"/>
        <v>#REF!</v>
      </c>
      <c r="X179" s="14">
        <v>733</v>
      </c>
    </row>
    <row r="180" spans="1:24" s="13" customFormat="1" ht="32.25" customHeight="1" x14ac:dyDescent="0.4">
      <c r="A180" s="10">
        <v>174</v>
      </c>
      <c r="B180" s="11" t="s">
        <v>1024</v>
      </c>
      <c r="C180" s="11" t="s">
        <v>1096</v>
      </c>
      <c r="D180" s="20"/>
      <c r="E180" s="10"/>
      <c r="F180" s="11" t="s">
        <v>735</v>
      </c>
      <c r="G180" s="10" t="s">
        <v>1140</v>
      </c>
      <c r="H180" s="10"/>
      <c r="I180" s="28" t="s">
        <v>1272</v>
      </c>
      <c r="J180" s="25" t="s">
        <v>1268</v>
      </c>
      <c r="K180" s="25" t="s">
        <v>1268</v>
      </c>
      <c r="L180" s="25" t="s">
        <v>1268</v>
      </c>
      <c r="M180" s="25" t="s">
        <v>1268</v>
      </c>
      <c r="N180" s="25" t="s">
        <v>1268</v>
      </c>
      <c r="O180" s="25" t="s">
        <v>1268</v>
      </c>
      <c r="P180" s="25" t="s">
        <v>1268</v>
      </c>
      <c r="Q180" s="25" t="s">
        <v>1268</v>
      </c>
      <c r="R180" s="10">
        <v>49011</v>
      </c>
      <c r="S180" s="10">
        <v>374</v>
      </c>
      <c r="T180" s="14" t="e">
        <f>VLOOKUP(F180,#REF!,6,0)</f>
        <v>#REF!</v>
      </c>
      <c r="U180" s="14"/>
      <c r="V180" s="14"/>
      <c r="W180" s="14">
        <f t="shared" si="3"/>
        <v>0</v>
      </c>
      <c r="X180" s="14">
        <v>374</v>
      </c>
    </row>
    <row r="181" spans="1:24" s="13" customFormat="1" ht="32.25" customHeight="1" x14ac:dyDescent="0.4">
      <c r="A181" s="10">
        <v>175</v>
      </c>
      <c r="B181" s="11" t="s">
        <v>1024</v>
      </c>
      <c r="C181" s="11" t="s">
        <v>1097</v>
      </c>
      <c r="D181" s="20"/>
      <c r="E181" s="10"/>
      <c r="F181" s="11" t="s">
        <v>736</v>
      </c>
      <c r="G181" s="10" t="s">
        <v>1225</v>
      </c>
      <c r="H181" s="10"/>
      <c r="I181" s="28" t="s">
        <v>1272</v>
      </c>
      <c r="J181" s="25" t="s">
        <v>1268</v>
      </c>
      <c r="K181" s="25" t="s">
        <v>1268</v>
      </c>
      <c r="L181" s="25" t="s">
        <v>1268</v>
      </c>
      <c r="M181" s="25" t="s">
        <v>1268</v>
      </c>
      <c r="N181" s="25" t="s">
        <v>1268</v>
      </c>
      <c r="O181" s="25" t="s">
        <v>1268</v>
      </c>
      <c r="P181" s="25" t="s">
        <v>1268</v>
      </c>
      <c r="Q181" s="25" t="s">
        <v>1268</v>
      </c>
      <c r="R181" s="10">
        <v>45359</v>
      </c>
      <c r="S181" s="10">
        <v>109</v>
      </c>
      <c r="T181" s="14" t="e">
        <f>VLOOKUP(F181,#REF!,6,0)</f>
        <v>#REF!</v>
      </c>
      <c r="U181" s="14"/>
      <c r="V181" s="14"/>
      <c r="W181" s="14">
        <f t="shared" si="3"/>
        <v>0</v>
      </c>
      <c r="X181" s="14">
        <v>109</v>
      </c>
    </row>
    <row r="182" spans="1:24" s="13" customFormat="1" ht="32.25" customHeight="1" x14ac:dyDescent="0.4">
      <c r="A182" s="10">
        <v>176</v>
      </c>
      <c r="B182" s="11" t="s">
        <v>1024</v>
      </c>
      <c r="C182" s="11" t="s">
        <v>1024</v>
      </c>
      <c r="D182" s="20"/>
      <c r="E182" s="10"/>
      <c r="F182" s="11" t="s">
        <v>737</v>
      </c>
      <c r="G182" s="10" t="s">
        <v>1239</v>
      </c>
      <c r="H182" s="10"/>
      <c r="I182" s="28" t="s">
        <v>1272</v>
      </c>
      <c r="J182" s="25" t="s">
        <v>1268</v>
      </c>
      <c r="K182" s="25" t="s">
        <v>1268</v>
      </c>
      <c r="L182" s="25" t="s">
        <v>1268</v>
      </c>
      <c r="M182" s="25" t="s">
        <v>1268</v>
      </c>
      <c r="N182" s="25" t="s">
        <v>1268</v>
      </c>
      <c r="O182" s="25" t="s">
        <v>1268</v>
      </c>
      <c r="P182" s="25" t="s">
        <v>1268</v>
      </c>
      <c r="Q182" s="25" t="s">
        <v>1268</v>
      </c>
      <c r="R182" s="10">
        <v>40493</v>
      </c>
      <c r="S182" s="10">
        <v>127</v>
      </c>
      <c r="T182" s="14" t="e">
        <f>VLOOKUP(F182,#REF!,6,0)</f>
        <v>#REF!</v>
      </c>
      <c r="U182" s="14"/>
      <c r="V182" s="14"/>
      <c r="W182" s="14">
        <f t="shared" si="3"/>
        <v>0</v>
      </c>
      <c r="X182" s="14">
        <v>127</v>
      </c>
    </row>
    <row r="183" spans="1:24" s="13" customFormat="1" ht="32.25" customHeight="1" x14ac:dyDescent="0.4">
      <c r="A183" s="10">
        <v>177</v>
      </c>
      <c r="B183" s="11" t="s">
        <v>1024</v>
      </c>
      <c r="C183" s="11" t="s">
        <v>1024</v>
      </c>
      <c r="D183" s="20"/>
      <c r="E183" s="10"/>
      <c r="F183" s="11" t="s">
        <v>738</v>
      </c>
      <c r="G183" s="10" t="s">
        <v>1138</v>
      </c>
      <c r="H183" s="10"/>
      <c r="I183" s="28" t="s">
        <v>1272</v>
      </c>
      <c r="J183" s="25" t="s">
        <v>1268</v>
      </c>
      <c r="K183" s="25" t="s">
        <v>1268</v>
      </c>
      <c r="L183" s="25" t="s">
        <v>1268</v>
      </c>
      <c r="M183" s="25" t="s">
        <v>1268</v>
      </c>
      <c r="N183" s="25" t="s">
        <v>1268</v>
      </c>
      <c r="O183" s="25" t="s">
        <v>1268</v>
      </c>
      <c r="P183" s="25" t="s">
        <v>1268</v>
      </c>
      <c r="Q183" s="25" t="s">
        <v>1268</v>
      </c>
      <c r="R183" s="10">
        <v>101757</v>
      </c>
      <c r="S183" s="10">
        <v>296</v>
      </c>
      <c r="T183" s="14" t="e">
        <f>VLOOKUP(F183,#REF!,6,0)</f>
        <v>#REF!</v>
      </c>
      <c r="U183" s="14"/>
      <c r="V183" s="14"/>
      <c r="W183" s="14">
        <f t="shared" si="3"/>
        <v>0</v>
      </c>
      <c r="X183" s="14">
        <v>296</v>
      </c>
    </row>
    <row r="184" spans="1:24" s="13" customFormat="1" ht="32.25" customHeight="1" x14ac:dyDescent="0.4">
      <c r="A184" s="10">
        <v>178</v>
      </c>
      <c r="B184" s="11" t="s">
        <v>1024</v>
      </c>
      <c r="C184" s="11" t="s">
        <v>1024</v>
      </c>
      <c r="D184" s="20"/>
      <c r="E184" s="10"/>
      <c r="F184" s="11" t="s">
        <v>739</v>
      </c>
      <c r="G184" s="10" t="s">
        <v>1224</v>
      </c>
      <c r="H184" s="10"/>
      <c r="I184" s="28" t="s">
        <v>1272</v>
      </c>
      <c r="J184" s="25" t="s">
        <v>1268</v>
      </c>
      <c r="K184" s="25" t="s">
        <v>1268</v>
      </c>
      <c r="L184" s="25" t="s">
        <v>1268</v>
      </c>
      <c r="M184" s="25" t="s">
        <v>1268</v>
      </c>
      <c r="N184" s="25" t="s">
        <v>1268</v>
      </c>
      <c r="O184" s="25" t="s">
        <v>1268</v>
      </c>
      <c r="P184" s="25" t="s">
        <v>1268</v>
      </c>
      <c r="Q184" s="25" t="s">
        <v>1268</v>
      </c>
      <c r="R184" s="10">
        <v>129274</v>
      </c>
      <c r="S184" s="10">
        <v>453</v>
      </c>
      <c r="T184" s="14" t="e">
        <f>VLOOKUP(F184,#REF!,6,0)</f>
        <v>#REF!</v>
      </c>
      <c r="U184" s="14"/>
      <c r="V184" s="14"/>
      <c r="W184" s="14">
        <f t="shared" si="3"/>
        <v>0</v>
      </c>
      <c r="X184" s="14">
        <v>453</v>
      </c>
    </row>
    <row r="185" spans="1:24" s="13" customFormat="1" ht="32.25" customHeight="1" x14ac:dyDescent="0.4">
      <c r="A185" s="10">
        <v>179</v>
      </c>
      <c r="B185" s="11" t="s">
        <v>1024</v>
      </c>
      <c r="C185" s="11" t="s">
        <v>1024</v>
      </c>
      <c r="D185" s="20"/>
      <c r="E185" s="10"/>
      <c r="F185" s="11" t="s">
        <v>740</v>
      </c>
      <c r="G185" s="10" t="s">
        <v>1168</v>
      </c>
      <c r="H185" s="10"/>
      <c r="I185" s="28" t="s">
        <v>1272</v>
      </c>
      <c r="J185" s="25" t="s">
        <v>1268</v>
      </c>
      <c r="K185" s="25" t="s">
        <v>1268</v>
      </c>
      <c r="L185" s="25" t="s">
        <v>1268</v>
      </c>
      <c r="M185" s="25" t="s">
        <v>1268</v>
      </c>
      <c r="N185" s="25" t="s">
        <v>1268</v>
      </c>
      <c r="O185" s="25" t="s">
        <v>1268</v>
      </c>
      <c r="P185" s="25" t="s">
        <v>1268</v>
      </c>
      <c r="Q185" s="25" t="s">
        <v>1268</v>
      </c>
      <c r="R185" s="10">
        <v>48475</v>
      </c>
      <c r="S185" s="10">
        <v>99</v>
      </c>
      <c r="T185" s="14" t="e">
        <f>VLOOKUP(F185,#REF!,6,0)</f>
        <v>#REF!</v>
      </c>
      <c r="U185" s="14"/>
      <c r="V185" s="14"/>
      <c r="W185" s="14">
        <f t="shared" si="3"/>
        <v>0</v>
      </c>
      <c r="X185" s="14">
        <v>99</v>
      </c>
    </row>
    <row r="186" spans="1:24" s="13" customFormat="1" ht="32.25" customHeight="1" x14ac:dyDescent="0.4">
      <c r="A186" s="10">
        <v>180</v>
      </c>
      <c r="B186" s="11" t="s">
        <v>1024</v>
      </c>
      <c r="C186" s="11" t="s">
        <v>1024</v>
      </c>
      <c r="D186" s="20"/>
      <c r="E186" s="10"/>
      <c r="F186" s="11" t="s">
        <v>741</v>
      </c>
      <c r="G186" s="10" t="s">
        <v>1168</v>
      </c>
      <c r="H186" s="10"/>
      <c r="I186" s="28" t="s">
        <v>1272</v>
      </c>
      <c r="J186" s="25" t="s">
        <v>1268</v>
      </c>
      <c r="K186" s="25" t="s">
        <v>1268</v>
      </c>
      <c r="L186" s="25" t="s">
        <v>1268</v>
      </c>
      <c r="M186" s="25" t="s">
        <v>1268</v>
      </c>
      <c r="N186" s="25" t="s">
        <v>1268</v>
      </c>
      <c r="O186" s="25" t="s">
        <v>1268</v>
      </c>
      <c r="P186" s="25" t="s">
        <v>1268</v>
      </c>
      <c r="Q186" s="25" t="s">
        <v>1268</v>
      </c>
      <c r="R186" s="10">
        <v>33509</v>
      </c>
      <c r="S186" s="10">
        <v>91</v>
      </c>
      <c r="T186" s="14" t="e">
        <f>VLOOKUP(F186,#REF!,6,0)</f>
        <v>#REF!</v>
      </c>
      <c r="U186" s="14"/>
      <c r="V186" s="14"/>
      <c r="W186" s="14">
        <f t="shared" si="3"/>
        <v>0</v>
      </c>
      <c r="X186" s="14">
        <v>91</v>
      </c>
    </row>
    <row r="187" spans="1:24" s="13" customFormat="1" ht="32.25" customHeight="1" x14ac:dyDescent="0.4">
      <c r="A187" s="10">
        <v>181</v>
      </c>
      <c r="B187" s="11" t="s">
        <v>1024</v>
      </c>
      <c r="C187" s="11" t="s">
        <v>1024</v>
      </c>
      <c r="D187" s="20"/>
      <c r="E187" s="10"/>
      <c r="F187" s="11" t="s">
        <v>742</v>
      </c>
      <c r="G187" s="10" t="s">
        <v>1168</v>
      </c>
      <c r="H187" s="10"/>
      <c r="I187" s="28" t="s">
        <v>1272</v>
      </c>
      <c r="J187" s="25" t="s">
        <v>1268</v>
      </c>
      <c r="K187" s="25" t="s">
        <v>1268</v>
      </c>
      <c r="L187" s="25" t="s">
        <v>1268</v>
      </c>
      <c r="M187" s="25" t="s">
        <v>1268</v>
      </c>
      <c r="N187" s="25" t="s">
        <v>1268</v>
      </c>
      <c r="O187" s="25" t="s">
        <v>1268</v>
      </c>
      <c r="P187" s="25" t="s">
        <v>1268</v>
      </c>
      <c r="Q187" s="25" t="s">
        <v>1268</v>
      </c>
      <c r="R187" s="10">
        <v>75158</v>
      </c>
      <c r="S187" s="10">
        <v>261</v>
      </c>
      <c r="T187" s="14" t="e">
        <f>VLOOKUP(F187,#REF!,6,0)</f>
        <v>#REF!</v>
      </c>
      <c r="U187" s="14"/>
      <c r="V187" s="14"/>
      <c r="W187" s="14">
        <f t="shared" si="3"/>
        <v>0</v>
      </c>
      <c r="X187" s="14">
        <v>261</v>
      </c>
    </row>
    <row r="188" spans="1:24" s="13" customFormat="1" ht="32.25" customHeight="1" x14ac:dyDescent="0.4">
      <c r="A188" s="10">
        <v>182</v>
      </c>
      <c r="B188" s="11" t="s">
        <v>1024</v>
      </c>
      <c r="C188" s="11" t="s">
        <v>1024</v>
      </c>
      <c r="D188" s="20"/>
      <c r="E188" s="10"/>
      <c r="F188" s="11" t="s">
        <v>743</v>
      </c>
      <c r="G188" s="10" t="s">
        <v>1182</v>
      </c>
      <c r="H188" s="10"/>
      <c r="I188" s="28" t="s">
        <v>1272</v>
      </c>
      <c r="J188" s="25" t="s">
        <v>1268</v>
      </c>
      <c r="K188" s="25" t="s">
        <v>1268</v>
      </c>
      <c r="L188" s="25" t="s">
        <v>1268</v>
      </c>
      <c r="M188" s="25" t="s">
        <v>1268</v>
      </c>
      <c r="N188" s="25" t="s">
        <v>1268</v>
      </c>
      <c r="O188" s="25" t="s">
        <v>1268</v>
      </c>
      <c r="P188" s="25" t="s">
        <v>1268</v>
      </c>
      <c r="Q188" s="25" t="s">
        <v>1268</v>
      </c>
      <c r="R188" s="10">
        <v>72540</v>
      </c>
      <c r="S188" s="10">
        <v>194</v>
      </c>
      <c r="T188" s="14" t="e">
        <f>VLOOKUP(F188,#REF!,6,0)</f>
        <v>#REF!</v>
      </c>
      <c r="U188" s="14"/>
      <c r="V188" s="14"/>
      <c r="W188" s="14">
        <f t="shared" si="3"/>
        <v>0</v>
      </c>
      <c r="X188" s="14">
        <v>194</v>
      </c>
    </row>
    <row r="189" spans="1:24" s="13" customFormat="1" ht="32.25" customHeight="1" x14ac:dyDescent="0.4">
      <c r="A189" s="10">
        <v>183</v>
      </c>
      <c r="B189" s="11" t="s">
        <v>1024</v>
      </c>
      <c r="C189" s="11" t="s">
        <v>1024</v>
      </c>
      <c r="D189" s="20"/>
      <c r="E189" s="10"/>
      <c r="F189" s="11" t="s">
        <v>744</v>
      </c>
      <c r="G189" s="10">
        <v>2.4</v>
      </c>
      <c r="H189" s="10"/>
      <c r="I189" s="28" t="s">
        <v>1272</v>
      </c>
      <c r="J189" s="25" t="s">
        <v>1268</v>
      </c>
      <c r="K189" s="25" t="s">
        <v>1268</v>
      </c>
      <c r="L189" s="25" t="s">
        <v>1268</v>
      </c>
      <c r="M189" s="10">
        <v>2.94</v>
      </c>
      <c r="N189" s="25" t="s">
        <v>1268</v>
      </c>
      <c r="O189" s="25" t="s">
        <v>1268</v>
      </c>
      <c r="P189" s="25" t="s">
        <v>1268</v>
      </c>
      <c r="Q189" s="25" t="s">
        <v>1268</v>
      </c>
      <c r="R189" s="10">
        <v>25583</v>
      </c>
      <c r="S189" s="10">
        <v>232</v>
      </c>
      <c r="T189" s="14" t="e">
        <f>VLOOKUP(F189,#REF!,6,0)</f>
        <v>#REF!</v>
      </c>
      <c r="U189" s="14" t="e">
        <f>VLOOKUP(F189,#REF!,7,0)</f>
        <v>#REF!</v>
      </c>
      <c r="V189" s="14" t="e">
        <f>VLOOKUP(F189,#REF!,8,0)</f>
        <v>#REF!</v>
      </c>
      <c r="W189" s="14" t="e">
        <f t="shared" si="3"/>
        <v>#REF!</v>
      </c>
      <c r="X189" s="14">
        <v>142</v>
      </c>
    </row>
    <row r="190" spans="1:24" s="13" customFormat="1" ht="32.25" customHeight="1" x14ac:dyDescent="0.4">
      <c r="A190" s="10">
        <v>184</v>
      </c>
      <c r="B190" s="11" t="s">
        <v>1024</v>
      </c>
      <c r="C190" s="11" t="s">
        <v>1095</v>
      </c>
      <c r="D190" s="20"/>
      <c r="E190" s="10"/>
      <c r="F190" s="11" t="s">
        <v>745</v>
      </c>
      <c r="G190" s="10" t="s">
        <v>1168</v>
      </c>
      <c r="H190" s="10"/>
      <c r="I190" s="28" t="s">
        <v>1272</v>
      </c>
      <c r="J190" s="25" t="s">
        <v>1268</v>
      </c>
      <c r="K190" s="25" t="s">
        <v>1268</v>
      </c>
      <c r="L190" s="25" t="s">
        <v>1268</v>
      </c>
      <c r="M190" s="25" t="s">
        <v>1268</v>
      </c>
      <c r="N190" s="25" t="s">
        <v>1268</v>
      </c>
      <c r="O190" s="25" t="s">
        <v>1268</v>
      </c>
      <c r="P190" s="25" t="s">
        <v>1268</v>
      </c>
      <c r="Q190" s="25" t="s">
        <v>1268</v>
      </c>
      <c r="R190" s="10">
        <v>11539</v>
      </c>
      <c r="S190" s="10">
        <v>86</v>
      </c>
      <c r="T190" s="14" t="e">
        <f>VLOOKUP(F190,#REF!,6,0)</f>
        <v>#REF!</v>
      </c>
      <c r="U190" s="14"/>
      <c r="V190" s="14"/>
      <c r="W190" s="14">
        <f t="shared" si="3"/>
        <v>0</v>
      </c>
      <c r="X190" s="14">
        <v>86</v>
      </c>
    </row>
    <row r="191" spans="1:24" s="13" customFormat="1" ht="32.25" customHeight="1" x14ac:dyDescent="0.4">
      <c r="A191" s="10">
        <v>185</v>
      </c>
      <c r="B191" s="11" t="s">
        <v>1024</v>
      </c>
      <c r="C191" s="11" t="s">
        <v>1095</v>
      </c>
      <c r="D191" s="20"/>
      <c r="E191" s="10"/>
      <c r="F191" s="11" t="s">
        <v>746</v>
      </c>
      <c r="G191" s="10" t="s">
        <v>1168</v>
      </c>
      <c r="H191" s="10"/>
      <c r="I191" s="28" t="s">
        <v>1272</v>
      </c>
      <c r="J191" s="25" t="s">
        <v>1268</v>
      </c>
      <c r="K191" s="25" t="s">
        <v>1268</v>
      </c>
      <c r="L191" s="25" t="s">
        <v>1268</v>
      </c>
      <c r="M191" s="25" t="s">
        <v>1268</v>
      </c>
      <c r="N191" s="25" t="s">
        <v>1268</v>
      </c>
      <c r="O191" s="25" t="s">
        <v>1268</v>
      </c>
      <c r="P191" s="25" t="s">
        <v>1268</v>
      </c>
      <c r="Q191" s="25" t="s">
        <v>1268</v>
      </c>
      <c r="R191" s="10">
        <v>25979</v>
      </c>
      <c r="S191" s="10">
        <v>83</v>
      </c>
      <c r="T191" s="14" t="e">
        <f>VLOOKUP(F191,#REF!,6,0)</f>
        <v>#REF!</v>
      </c>
      <c r="U191" s="14"/>
      <c r="V191" s="14"/>
      <c r="W191" s="14">
        <f t="shared" si="3"/>
        <v>0</v>
      </c>
      <c r="X191" s="14">
        <v>83</v>
      </c>
    </row>
    <row r="192" spans="1:24" s="13" customFormat="1" ht="32.25" customHeight="1" x14ac:dyDescent="0.4">
      <c r="A192" s="10">
        <v>186</v>
      </c>
      <c r="B192" s="11" t="s">
        <v>1024</v>
      </c>
      <c r="C192" s="11" t="s">
        <v>1024</v>
      </c>
      <c r="D192" s="20"/>
      <c r="E192" s="10"/>
      <c r="F192" s="11" t="s">
        <v>747</v>
      </c>
      <c r="G192" s="10" t="s">
        <v>1168</v>
      </c>
      <c r="H192" s="10"/>
      <c r="I192" s="28" t="s">
        <v>1272</v>
      </c>
      <c r="J192" s="25" t="s">
        <v>1268</v>
      </c>
      <c r="K192" s="25" t="s">
        <v>1268</v>
      </c>
      <c r="L192" s="25" t="s">
        <v>1268</v>
      </c>
      <c r="M192" s="25" t="s">
        <v>1268</v>
      </c>
      <c r="N192" s="25" t="s">
        <v>1268</v>
      </c>
      <c r="O192" s="25" t="s">
        <v>1268</v>
      </c>
      <c r="P192" s="25" t="s">
        <v>1268</v>
      </c>
      <c r="Q192" s="25" t="s">
        <v>1268</v>
      </c>
      <c r="R192" s="10">
        <v>29964</v>
      </c>
      <c r="S192" s="10">
        <v>11</v>
      </c>
      <c r="T192" s="14" t="e">
        <f>VLOOKUP(F192,#REF!,6,0)</f>
        <v>#REF!</v>
      </c>
      <c r="U192" s="14"/>
      <c r="V192" s="14"/>
      <c r="W192" s="14">
        <f t="shared" si="3"/>
        <v>0</v>
      </c>
      <c r="X192" s="14">
        <v>11</v>
      </c>
    </row>
    <row r="193" spans="1:24" s="13" customFormat="1" ht="32.25" customHeight="1" x14ac:dyDescent="0.4">
      <c r="A193" s="10">
        <v>187</v>
      </c>
      <c r="B193" s="11" t="s">
        <v>1024</v>
      </c>
      <c r="C193" s="11" t="s">
        <v>1024</v>
      </c>
      <c r="D193" s="20"/>
      <c r="E193" s="10"/>
      <c r="F193" s="11" t="s">
        <v>748</v>
      </c>
      <c r="G193" s="10" t="s">
        <v>1168</v>
      </c>
      <c r="H193" s="10"/>
      <c r="I193" s="28" t="s">
        <v>1272</v>
      </c>
      <c r="J193" s="25" t="s">
        <v>1268</v>
      </c>
      <c r="K193" s="25" t="s">
        <v>1268</v>
      </c>
      <c r="L193" s="25" t="s">
        <v>1268</v>
      </c>
      <c r="M193" s="25" t="s">
        <v>1268</v>
      </c>
      <c r="N193" s="25" t="s">
        <v>1268</v>
      </c>
      <c r="O193" s="25" t="s">
        <v>1268</v>
      </c>
      <c r="P193" s="25" t="s">
        <v>1268</v>
      </c>
      <c r="Q193" s="25" t="s">
        <v>1268</v>
      </c>
      <c r="R193" s="10">
        <v>17217</v>
      </c>
      <c r="S193" s="10">
        <v>45</v>
      </c>
      <c r="T193" s="14" t="e">
        <f>VLOOKUP(F193,#REF!,6,0)</f>
        <v>#REF!</v>
      </c>
      <c r="U193" s="14"/>
      <c r="V193" s="14"/>
      <c r="W193" s="14">
        <f t="shared" si="3"/>
        <v>0</v>
      </c>
      <c r="X193" s="14">
        <v>45</v>
      </c>
    </row>
    <row r="194" spans="1:24" s="13" customFormat="1" ht="32.25" customHeight="1" x14ac:dyDescent="0.4">
      <c r="A194" s="10">
        <v>188</v>
      </c>
      <c r="B194" s="11" t="s">
        <v>1024</v>
      </c>
      <c r="C194" s="11" t="s">
        <v>1024</v>
      </c>
      <c r="D194" s="20"/>
      <c r="E194" s="10"/>
      <c r="F194" s="11" t="s">
        <v>749</v>
      </c>
      <c r="G194" s="10" t="s">
        <v>1168</v>
      </c>
      <c r="H194" s="10"/>
      <c r="I194" s="28" t="s">
        <v>1272</v>
      </c>
      <c r="J194" s="25" t="s">
        <v>1268</v>
      </c>
      <c r="K194" s="25" t="s">
        <v>1268</v>
      </c>
      <c r="L194" s="25" t="s">
        <v>1268</v>
      </c>
      <c r="M194" s="25" t="s">
        <v>1268</v>
      </c>
      <c r="N194" s="25" t="s">
        <v>1268</v>
      </c>
      <c r="O194" s="25" t="s">
        <v>1268</v>
      </c>
      <c r="P194" s="25" t="s">
        <v>1268</v>
      </c>
      <c r="Q194" s="25" t="s">
        <v>1268</v>
      </c>
      <c r="R194" s="10">
        <v>15112</v>
      </c>
      <c r="S194" s="10">
        <v>48</v>
      </c>
      <c r="T194" s="14" t="e">
        <f>VLOOKUP(F194,#REF!,6,0)</f>
        <v>#REF!</v>
      </c>
      <c r="U194" s="14"/>
      <c r="V194" s="14"/>
      <c r="W194" s="14">
        <f t="shared" si="3"/>
        <v>0</v>
      </c>
      <c r="X194" s="14">
        <v>48</v>
      </c>
    </row>
    <row r="195" spans="1:24" s="13" customFormat="1" ht="32.25" customHeight="1" x14ac:dyDescent="0.4">
      <c r="A195" s="10">
        <v>189</v>
      </c>
      <c r="B195" s="11" t="s">
        <v>1023</v>
      </c>
      <c r="C195" s="11" t="s">
        <v>1101</v>
      </c>
      <c r="D195" s="291">
        <v>28</v>
      </c>
      <c r="E195" s="20" t="s">
        <v>1269</v>
      </c>
      <c r="F195" s="11" t="s">
        <v>760</v>
      </c>
      <c r="G195" s="10" t="s">
        <v>1177</v>
      </c>
      <c r="H195" s="3" t="s">
        <v>1267</v>
      </c>
      <c r="I195" s="28" t="s">
        <v>1272</v>
      </c>
      <c r="J195" s="25" t="s">
        <v>1268</v>
      </c>
      <c r="K195" s="25" t="s">
        <v>1268</v>
      </c>
      <c r="L195" s="25" t="s">
        <v>1268</v>
      </c>
      <c r="M195" s="25" t="s">
        <v>1268</v>
      </c>
      <c r="N195" s="25" t="s">
        <v>1268</v>
      </c>
      <c r="O195" s="25" t="s">
        <v>1268</v>
      </c>
      <c r="P195" s="25" t="s">
        <v>1268</v>
      </c>
      <c r="Q195" s="25" t="s">
        <v>1268</v>
      </c>
      <c r="R195" s="10">
        <v>29253</v>
      </c>
      <c r="S195" s="10">
        <v>0</v>
      </c>
      <c r="T195" s="14" t="e">
        <f>VLOOKUP(F195,#REF!,6,0)</f>
        <v>#REF!</v>
      </c>
      <c r="U195" s="14"/>
      <c r="V195" s="14"/>
      <c r="W195" s="14">
        <f t="shared" si="3"/>
        <v>0</v>
      </c>
      <c r="X195" s="14">
        <v>0</v>
      </c>
    </row>
    <row r="196" spans="1:24" s="13" customFormat="1" ht="32.25" customHeight="1" x14ac:dyDescent="0.4">
      <c r="A196" s="10">
        <v>190</v>
      </c>
      <c r="B196" s="11" t="s">
        <v>1023</v>
      </c>
      <c r="C196" s="11" t="s">
        <v>1101</v>
      </c>
      <c r="D196" s="293"/>
      <c r="E196" s="20" t="s">
        <v>1269</v>
      </c>
      <c r="F196" s="11" t="s">
        <v>764</v>
      </c>
      <c r="G196" s="10" t="s">
        <v>1168</v>
      </c>
      <c r="H196" s="3" t="s">
        <v>1267</v>
      </c>
      <c r="I196" s="28" t="s">
        <v>1272</v>
      </c>
      <c r="J196" s="25" t="s">
        <v>1268</v>
      </c>
      <c r="K196" s="25" t="s">
        <v>1268</v>
      </c>
      <c r="L196" s="25" t="s">
        <v>1268</v>
      </c>
      <c r="M196" s="25" t="s">
        <v>1268</v>
      </c>
      <c r="N196" s="25" t="s">
        <v>1268</v>
      </c>
      <c r="O196" s="25" t="s">
        <v>1268</v>
      </c>
      <c r="P196" s="25" t="s">
        <v>1268</v>
      </c>
      <c r="Q196" s="25" t="s">
        <v>1268</v>
      </c>
      <c r="R196" s="10">
        <v>43557</v>
      </c>
      <c r="S196" s="10">
        <v>171</v>
      </c>
      <c r="T196" s="14" t="e">
        <f>VLOOKUP(F196,#REF!,6,0)</f>
        <v>#REF!</v>
      </c>
      <c r="U196" s="14"/>
      <c r="V196" s="14"/>
      <c r="W196" s="14">
        <f t="shared" si="3"/>
        <v>0</v>
      </c>
      <c r="X196" s="14">
        <v>171</v>
      </c>
    </row>
    <row r="197" spans="1:24" s="13" customFormat="1" ht="32.25" customHeight="1" x14ac:dyDescent="0.4">
      <c r="A197" s="10">
        <v>191</v>
      </c>
      <c r="B197" s="11" t="s">
        <v>1023</v>
      </c>
      <c r="C197" s="11" t="s">
        <v>1098</v>
      </c>
      <c r="D197" s="291">
        <v>22</v>
      </c>
      <c r="E197" s="20" t="s">
        <v>1269</v>
      </c>
      <c r="F197" s="11" t="s">
        <v>750</v>
      </c>
      <c r="G197" s="10" t="s">
        <v>1158</v>
      </c>
      <c r="H197" s="3" t="s">
        <v>1267</v>
      </c>
      <c r="I197" s="28" t="s">
        <v>1272</v>
      </c>
      <c r="J197" s="25" t="s">
        <v>1268</v>
      </c>
      <c r="K197" s="25" t="s">
        <v>1268</v>
      </c>
      <c r="L197" s="25" t="s">
        <v>1268</v>
      </c>
      <c r="M197" s="25" t="s">
        <v>1268</v>
      </c>
      <c r="N197" s="25" t="s">
        <v>1268</v>
      </c>
      <c r="O197" s="25" t="s">
        <v>1268</v>
      </c>
      <c r="P197" s="25" t="s">
        <v>1268</v>
      </c>
      <c r="Q197" s="25" t="s">
        <v>1268</v>
      </c>
      <c r="R197" s="10">
        <v>85375</v>
      </c>
      <c r="S197" s="10">
        <v>433</v>
      </c>
      <c r="T197" s="14" t="e">
        <f>VLOOKUP(F197,#REF!,6,0)</f>
        <v>#REF!</v>
      </c>
      <c r="U197" s="14"/>
      <c r="V197" s="14"/>
      <c r="W197" s="14">
        <f t="shared" si="3"/>
        <v>0</v>
      </c>
      <c r="X197" s="14">
        <v>433</v>
      </c>
    </row>
    <row r="198" spans="1:24" s="13" customFormat="1" ht="32.25" customHeight="1" x14ac:dyDescent="0.4">
      <c r="A198" s="10">
        <v>192</v>
      </c>
      <c r="B198" s="11" t="s">
        <v>1023</v>
      </c>
      <c r="C198" s="11" t="s">
        <v>1098</v>
      </c>
      <c r="D198" s="293"/>
      <c r="E198" s="20" t="s">
        <v>1269</v>
      </c>
      <c r="F198" s="11" t="s">
        <v>751</v>
      </c>
      <c r="G198" s="10" t="s">
        <v>1168</v>
      </c>
      <c r="H198" s="3" t="s">
        <v>1267</v>
      </c>
      <c r="I198" s="28" t="s">
        <v>1272</v>
      </c>
      <c r="J198" s="25" t="s">
        <v>1268</v>
      </c>
      <c r="K198" s="25" t="s">
        <v>1268</v>
      </c>
      <c r="L198" s="25" t="s">
        <v>1268</v>
      </c>
      <c r="M198" s="25" t="s">
        <v>1268</v>
      </c>
      <c r="N198" s="25" t="s">
        <v>1268</v>
      </c>
      <c r="O198" s="25" t="s">
        <v>1268</v>
      </c>
      <c r="P198" s="25" t="s">
        <v>1268</v>
      </c>
      <c r="Q198" s="25" t="s">
        <v>1268</v>
      </c>
      <c r="R198" s="10">
        <v>37462</v>
      </c>
      <c r="S198" s="10">
        <v>170</v>
      </c>
      <c r="T198" s="14" t="e">
        <f>VLOOKUP(F198,#REF!,6,0)</f>
        <v>#REF!</v>
      </c>
      <c r="U198" s="14"/>
      <c r="V198" s="14"/>
      <c r="W198" s="14">
        <f t="shared" si="3"/>
        <v>0</v>
      </c>
      <c r="X198" s="14">
        <v>170</v>
      </c>
    </row>
    <row r="199" spans="1:24" s="13" customFormat="1" ht="32.25" customHeight="1" x14ac:dyDescent="0.4">
      <c r="A199" s="10">
        <v>193</v>
      </c>
      <c r="B199" s="11" t="s">
        <v>1023</v>
      </c>
      <c r="C199" s="11" t="s">
        <v>1099</v>
      </c>
      <c r="D199" s="20">
        <f>20</f>
        <v>20</v>
      </c>
      <c r="E199" s="20" t="s">
        <v>1269</v>
      </c>
      <c r="F199" s="11" t="s">
        <v>752</v>
      </c>
      <c r="G199" s="10" t="s">
        <v>1226</v>
      </c>
      <c r="H199" s="3" t="s">
        <v>1267</v>
      </c>
      <c r="I199" s="28" t="s">
        <v>1272</v>
      </c>
      <c r="J199" s="25" t="s">
        <v>1268</v>
      </c>
      <c r="K199" s="25" t="s">
        <v>1268</v>
      </c>
      <c r="L199" s="25" t="s">
        <v>1268</v>
      </c>
      <c r="M199" s="25" t="s">
        <v>1268</v>
      </c>
      <c r="N199" s="25" t="s">
        <v>1268</v>
      </c>
      <c r="O199" s="25" t="s">
        <v>1268</v>
      </c>
      <c r="P199" s="25" t="s">
        <v>1268</v>
      </c>
      <c r="Q199" s="25" t="s">
        <v>1268</v>
      </c>
      <c r="R199" s="10">
        <v>60823</v>
      </c>
      <c r="S199" s="10">
        <v>397</v>
      </c>
      <c r="T199" s="14" t="e">
        <f>VLOOKUP(F199,#REF!,6,0)</f>
        <v>#REF!</v>
      </c>
      <c r="U199" s="14" t="e">
        <f>VLOOKUP(F199,#REF!,7,0)</f>
        <v>#REF!</v>
      </c>
      <c r="V199" s="14" t="e">
        <f>VLOOKUP(F199,#REF!,8,0)</f>
        <v>#REF!</v>
      </c>
      <c r="W199" s="14" t="e">
        <f t="shared" si="3"/>
        <v>#REF!</v>
      </c>
      <c r="X199" s="14">
        <v>397</v>
      </c>
    </row>
    <row r="200" spans="1:24" s="13" customFormat="1" ht="32.25" customHeight="1" x14ac:dyDescent="0.4">
      <c r="A200" s="10">
        <v>194</v>
      </c>
      <c r="B200" s="11" t="s">
        <v>1023</v>
      </c>
      <c r="C200" s="11" t="s">
        <v>1102</v>
      </c>
      <c r="D200" s="20">
        <v>13</v>
      </c>
      <c r="E200" s="20" t="s">
        <v>1269</v>
      </c>
      <c r="F200" s="11" t="s">
        <v>761</v>
      </c>
      <c r="G200" s="10" t="s">
        <v>1146</v>
      </c>
      <c r="H200" s="3" t="s">
        <v>1267</v>
      </c>
      <c r="I200" s="28" t="s">
        <v>1272</v>
      </c>
      <c r="J200" s="25" t="s">
        <v>1268</v>
      </c>
      <c r="K200" s="25" t="s">
        <v>1268</v>
      </c>
      <c r="L200" s="25" t="s">
        <v>1268</v>
      </c>
      <c r="M200" s="25" t="s">
        <v>1268</v>
      </c>
      <c r="N200" s="25" t="s">
        <v>1268</v>
      </c>
      <c r="O200" s="25" t="s">
        <v>1268</v>
      </c>
      <c r="P200" s="25" t="s">
        <v>1268</v>
      </c>
      <c r="Q200" s="25" t="s">
        <v>1268</v>
      </c>
      <c r="R200" s="10">
        <v>32472</v>
      </c>
      <c r="S200" s="10">
        <v>121</v>
      </c>
      <c r="T200" s="14" t="e">
        <f>VLOOKUP(F200,#REF!,6,0)</f>
        <v>#REF!</v>
      </c>
      <c r="U200" s="14" t="e">
        <f>VLOOKUP(F200,#REF!,7,0)</f>
        <v>#REF!</v>
      </c>
      <c r="V200" s="14" t="e">
        <f>VLOOKUP(F200,#REF!,8,0)</f>
        <v>#REF!</v>
      </c>
      <c r="W200" s="14" t="e">
        <f t="shared" si="3"/>
        <v>#REF!</v>
      </c>
      <c r="X200" s="14">
        <v>121</v>
      </c>
    </row>
    <row r="201" spans="1:24" s="13" customFormat="1" ht="32.25" customHeight="1" x14ac:dyDescent="0.4">
      <c r="A201" s="10">
        <v>195</v>
      </c>
      <c r="B201" s="11" t="s">
        <v>1023</v>
      </c>
      <c r="C201" s="11" t="s">
        <v>1023</v>
      </c>
      <c r="D201" s="291">
        <f>30+22+16+20+18+15+11+16+18</f>
        <v>166</v>
      </c>
      <c r="E201" s="20" t="s">
        <v>1269</v>
      </c>
      <c r="F201" s="11" t="s">
        <v>753</v>
      </c>
      <c r="G201" s="10" t="s">
        <v>1256</v>
      </c>
      <c r="H201" s="3" t="s">
        <v>1267</v>
      </c>
      <c r="I201" s="28" t="s">
        <v>1272</v>
      </c>
      <c r="J201" s="25" t="s">
        <v>1268</v>
      </c>
      <c r="K201" s="25" t="s">
        <v>1268</v>
      </c>
      <c r="L201" s="25" t="s">
        <v>1268</v>
      </c>
      <c r="M201" s="25" t="s">
        <v>1268</v>
      </c>
      <c r="N201" s="25" t="s">
        <v>1268</v>
      </c>
      <c r="O201" s="25" t="s">
        <v>1268</v>
      </c>
      <c r="P201" s="25" t="s">
        <v>1268</v>
      </c>
      <c r="Q201" s="25" t="s">
        <v>1268</v>
      </c>
      <c r="R201" s="10">
        <v>79927</v>
      </c>
      <c r="S201" s="10">
        <v>251</v>
      </c>
      <c r="T201" s="14" t="e">
        <f>VLOOKUP(F201,#REF!,6,0)</f>
        <v>#REF!</v>
      </c>
      <c r="U201" s="14" t="e">
        <f>VLOOKUP(F201,#REF!,7,0)</f>
        <v>#REF!</v>
      </c>
      <c r="V201" s="14" t="e">
        <f>VLOOKUP(F201,#REF!,8,0)</f>
        <v>#REF!</v>
      </c>
      <c r="W201" s="14" t="e">
        <f t="shared" si="3"/>
        <v>#REF!</v>
      </c>
      <c r="X201" s="14">
        <v>251</v>
      </c>
    </row>
    <row r="202" spans="1:24" s="13" customFormat="1" ht="32.25" customHeight="1" x14ac:dyDescent="0.4">
      <c r="A202" s="10">
        <v>196</v>
      </c>
      <c r="B202" s="11" t="s">
        <v>1023</v>
      </c>
      <c r="C202" s="11" t="s">
        <v>1023</v>
      </c>
      <c r="D202" s="292"/>
      <c r="E202" s="20" t="s">
        <v>1269</v>
      </c>
      <c r="F202" s="11" t="s">
        <v>754</v>
      </c>
      <c r="G202" s="10">
        <v>1.5</v>
      </c>
      <c r="H202" s="3" t="s">
        <v>1267</v>
      </c>
      <c r="I202" s="28" t="s">
        <v>1272</v>
      </c>
      <c r="J202" s="25" t="s">
        <v>1268</v>
      </c>
      <c r="K202" s="25" t="s">
        <v>1268</v>
      </c>
      <c r="L202" s="25" t="s">
        <v>1268</v>
      </c>
      <c r="M202" s="10">
        <v>1.69</v>
      </c>
      <c r="N202" s="25" t="s">
        <v>1268</v>
      </c>
      <c r="O202" s="25" t="s">
        <v>1268</v>
      </c>
      <c r="P202" s="25" t="s">
        <v>1268</v>
      </c>
      <c r="Q202" s="25" t="s">
        <v>1268</v>
      </c>
      <c r="R202" s="10">
        <v>94349</v>
      </c>
      <c r="S202" s="10">
        <v>567</v>
      </c>
      <c r="T202" s="14" t="e">
        <f>VLOOKUP(F202,#REF!,6,0)</f>
        <v>#REF!</v>
      </c>
      <c r="U202" s="14"/>
      <c r="V202" s="14"/>
      <c r="W202" s="14">
        <f t="shared" ref="W202:W265" si="4">V202/2</f>
        <v>0</v>
      </c>
      <c r="X202" s="14">
        <v>477</v>
      </c>
    </row>
    <row r="203" spans="1:24" s="13" customFormat="1" ht="32.25" customHeight="1" x14ac:dyDescent="0.4">
      <c r="A203" s="10">
        <v>197</v>
      </c>
      <c r="B203" s="11" t="s">
        <v>1023</v>
      </c>
      <c r="C203" s="11" t="s">
        <v>1023</v>
      </c>
      <c r="D203" s="292"/>
      <c r="E203" s="20" t="s">
        <v>1269</v>
      </c>
      <c r="F203" s="11" t="s">
        <v>755</v>
      </c>
      <c r="G203" s="10">
        <v>0.5</v>
      </c>
      <c r="H203" s="3" t="s">
        <v>1267</v>
      </c>
      <c r="I203" s="28" t="s">
        <v>1272</v>
      </c>
      <c r="J203" s="25" t="s">
        <v>1268</v>
      </c>
      <c r="K203" s="25" t="s">
        <v>1268</v>
      </c>
      <c r="L203" s="25" t="s">
        <v>1268</v>
      </c>
      <c r="M203" s="10">
        <v>1.33</v>
      </c>
      <c r="N203" s="25" t="s">
        <v>1268</v>
      </c>
      <c r="O203" s="25" t="s">
        <v>1268</v>
      </c>
      <c r="P203" s="25" t="s">
        <v>1268</v>
      </c>
      <c r="Q203" s="25" t="s">
        <v>1268</v>
      </c>
      <c r="R203" s="10">
        <v>63883</v>
      </c>
      <c r="S203" s="10">
        <v>418</v>
      </c>
      <c r="T203" s="14" t="e">
        <f>VLOOKUP(F203,#REF!,6,0)</f>
        <v>#REF!</v>
      </c>
      <c r="U203" s="14"/>
      <c r="V203" s="14"/>
      <c r="W203" s="14">
        <f t="shared" si="4"/>
        <v>0</v>
      </c>
      <c r="X203" s="14">
        <v>328</v>
      </c>
    </row>
    <row r="204" spans="1:24" s="13" customFormat="1" ht="32.25" customHeight="1" x14ac:dyDescent="0.4">
      <c r="A204" s="10">
        <v>198</v>
      </c>
      <c r="B204" s="11" t="s">
        <v>1023</v>
      </c>
      <c r="C204" s="11" t="s">
        <v>1023</v>
      </c>
      <c r="D204" s="292"/>
      <c r="E204" s="20" t="s">
        <v>1269</v>
      </c>
      <c r="F204" s="11" t="s">
        <v>756</v>
      </c>
      <c r="G204" s="10">
        <v>1.1200000000000001</v>
      </c>
      <c r="H204" s="3" t="s">
        <v>1267</v>
      </c>
      <c r="I204" s="28" t="s">
        <v>1272</v>
      </c>
      <c r="J204" s="25" t="s">
        <v>1268</v>
      </c>
      <c r="K204" s="25" t="s">
        <v>1268</v>
      </c>
      <c r="L204" s="25" t="s">
        <v>1268</v>
      </c>
      <c r="M204" s="10">
        <v>2.4300000000000002</v>
      </c>
      <c r="N204" s="25" t="s">
        <v>1268</v>
      </c>
      <c r="O204" s="25" t="s">
        <v>1268</v>
      </c>
      <c r="P204" s="25" t="s">
        <v>1268</v>
      </c>
      <c r="Q204" s="25" t="s">
        <v>1268</v>
      </c>
      <c r="R204" s="10">
        <v>89556</v>
      </c>
      <c r="S204" s="10">
        <v>991</v>
      </c>
      <c r="T204" s="14" t="e">
        <f>VLOOKUP(F204,#REF!,6,0)</f>
        <v>#REF!</v>
      </c>
      <c r="U204" s="14"/>
      <c r="V204" s="14"/>
      <c r="W204" s="14">
        <f t="shared" si="4"/>
        <v>0</v>
      </c>
      <c r="X204" s="14">
        <v>451</v>
      </c>
    </row>
    <row r="205" spans="1:24" s="13" customFormat="1" ht="32.25" customHeight="1" x14ac:dyDescent="0.4">
      <c r="A205" s="10">
        <v>199</v>
      </c>
      <c r="B205" s="11" t="s">
        <v>1023</v>
      </c>
      <c r="C205" s="11" t="s">
        <v>1023</v>
      </c>
      <c r="D205" s="292"/>
      <c r="E205" s="20" t="s">
        <v>1269</v>
      </c>
      <c r="F205" s="11" t="s">
        <v>757</v>
      </c>
      <c r="G205" s="10" t="s">
        <v>1196</v>
      </c>
      <c r="H205" s="3" t="s">
        <v>1267</v>
      </c>
      <c r="I205" s="28" t="s">
        <v>1272</v>
      </c>
      <c r="J205" s="25" t="s">
        <v>1268</v>
      </c>
      <c r="K205" s="25" t="s">
        <v>1268</v>
      </c>
      <c r="L205" s="25" t="s">
        <v>1268</v>
      </c>
      <c r="M205" s="25" t="s">
        <v>1268</v>
      </c>
      <c r="N205" s="25" t="s">
        <v>1268</v>
      </c>
      <c r="O205" s="25" t="s">
        <v>1268</v>
      </c>
      <c r="P205" s="25" t="s">
        <v>1268</v>
      </c>
      <c r="Q205" s="25" t="s">
        <v>1268</v>
      </c>
      <c r="R205" s="10">
        <v>-18980</v>
      </c>
      <c r="S205" s="10">
        <v>212</v>
      </c>
      <c r="T205" s="14" t="e">
        <f>VLOOKUP(F205,#REF!,6,0)</f>
        <v>#REF!</v>
      </c>
      <c r="U205" s="14"/>
      <c r="V205" s="14"/>
      <c r="W205" s="14">
        <f t="shared" si="4"/>
        <v>0</v>
      </c>
      <c r="X205" s="14">
        <v>212</v>
      </c>
    </row>
    <row r="206" spans="1:24" s="13" customFormat="1" ht="32.25" customHeight="1" x14ac:dyDescent="0.4">
      <c r="A206" s="10">
        <v>200</v>
      </c>
      <c r="B206" s="11" t="s">
        <v>1023</v>
      </c>
      <c r="C206" s="11" t="s">
        <v>1023</v>
      </c>
      <c r="D206" s="292"/>
      <c r="E206" s="20" t="s">
        <v>1269</v>
      </c>
      <c r="F206" s="11" t="s">
        <v>758</v>
      </c>
      <c r="G206" s="10" t="s">
        <v>1170</v>
      </c>
      <c r="H206" s="3" t="s">
        <v>1267</v>
      </c>
      <c r="I206" s="28" t="s">
        <v>1272</v>
      </c>
      <c r="J206" s="25" t="s">
        <v>1268</v>
      </c>
      <c r="K206" s="25" t="s">
        <v>1268</v>
      </c>
      <c r="L206" s="25" t="s">
        <v>1268</v>
      </c>
      <c r="M206" s="25" t="s">
        <v>1268</v>
      </c>
      <c r="N206" s="25" t="s">
        <v>1268</v>
      </c>
      <c r="O206" s="25" t="s">
        <v>1268</v>
      </c>
      <c r="P206" s="25" t="s">
        <v>1268</v>
      </c>
      <c r="Q206" s="25" t="s">
        <v>1268</v>
      </c>
      <c r="R206" s="10">
        <v>44782</v>
      </c>
      <c r="S206" s="10">
        <v>202</v>
      </c>
      <c r="T206" s="14" t="e">
        <f>VLOOKUP(F206,#REF!,6,0)</f>
        <v>#REF!</v>
      </c>
      <c r="U206" s="14"/>
      <c r="V206" s="14"/>
      <c r="W206" s="14">
        <f t="shared" si="4"/>
        <v>0</v>
      </c>
      <c r="X206" s="14">
        <v>202</v>
      </c>
    </row>
    <row r="207" spans="1:24" s="13" customFormat="1" ht="32.25" customHeight="1" x14ac:dyDescent="0.4">
      <c r="A207" s="10">
        <v>201</v>
      </c>
      <c r="B207" s="11" t="s">
        <v>1023</v>
      </c>
      <c r="C207" s="11" t="s">
        <v>1023</v>
      </c>
      <c r="D207" s="292"/>
      <c r="E207" s="20" t="s">
        <v>1269</v>
      </c>
      <c r="F207" s="11" t="s">
        <v>759</v>
      </c>
      <c r="G207" s="10" t="s">
        <v>1168</v>
      </c>
      <c r="H207" s="3" t="s">
        <v>1267</v>
      </c>
      <c r="I207" s="28" t="s">
        <v>1272</v>
      </c>
      <c r="J207" s="25" t="s">
        <v>1268</v>
      </c>
      <c r="K207" s="25" t="s">
        <v>1268</v>
      </c>
      <c r="L207" s="25" t="s">
        <v>1268</v>
      </c>
      <c r="M207" s="25" t="s">
        <v>1268</v>
      </c>
      <c r="N207" s="25" t="s">
        <v>1268</v>
      </c>
      <c r="O207" s="25" t="s">
        <v>1268</v>
      </c>
      <c r="P207" s="25" t="s">
        <v>1268</v>
      </c>
      <c r="Q207" s="25" t="s">
        <v>1268</v>
      </c>
      <c r="R207" s="10">
        <v>42953</v>
      </c>
      <c r="S207" s="10">
        <v>61</v>
      </c>
      <c r="T207" s="14" t="e">
        <f>VLOOKUP(F207,#REF!,6,0)</f>
        <v>#REF!</v>
      </c>
      <c r="U207" s="14"/>
      <c r="V207" s="14"/>
      <c r="W207" s="14">
        <f t="shared" si="4"/>
        <v>0</v>
      </c>
      <c r="X207" s="14">
        <v>61</v>
      </c>
    </row>
    <row r="208" spans="1:24" s="13" customFormat="1" ht="32.25" customHeight="1" x14ac:dyDescent="0.4">
      <c r="A208" s="10">
        <v>202</v>
      </c>
      <c r="B208" s="11" t="s">
        <v>1023</v>
      </c>
      <c r="C208" s="11" t="s">
        <v>1023</v>
      </c>
      <c r="D208" s="292"/>
      <c r="E208" s="20" t="s">
        <v>1269</v>
      </c>
      <c r="F208" s="11" t="s">
        <v>762</v>
      </c>
      <c r="G208" s="10" t="s">
        <v>1230</v>
      </c>
      <c r="H208" s="3" t="s">
        <v>1267</v>
      </c>
      <c r="I208" s="28" t="s">
        <v>1272</v>
      </c>
      <c r="J208" s="25" t="s">
        <v>1268</v>
      </c>
      <c r="K208" s="25" t="s">
        <v>1268</v>
      </c>
      <c r="L208" s="25" t="s">
        <v>1268</v>
      </c>
      <c r="M208" s="25" t="s">
        <v>1268</v>
      </c>
      <c r="N208" s="25" t="s">
        <v>1268</v>
      </c>
      <c r="O208" s="25" t="s">
        <v>1268</v>
      </c>
      <c r="P208" s="25" t="s">
        <v>1268</v>
      </c>
      <c r="Q208" s="25" t="s">
        <v>1268</v>
      </c>
      <c r="R208" s="10">
        <v>38005</v>
      </c>
      <c r="S208" s="10">
        <v>107</v>
      </c>
      <c r="T208" s="14" t="e">
        <f>VLOOKUP(F208,#REF!,6,0)</f>
        <v>#REF!</v>
      </c>
      <c r="U208" s="14"/>
      <c r="V208" s="14"/>
      <c r="W208" s="14">
        <f t="shared" si="4"/>
        <v>0</v>
      </c>
      <c r="X208" s="14">
        <v>107</v>
      </c>
    </row>
    <row r="209" spans="1:24" s="13" customFormat="1" ht="32.25" customHeight="1" x14ac:dyDescent="0.4">
      <c r="A209" s="10">
        <v>203</v>
      </c>
      <c r="B209" s="11" t="s">
        <v>1023</v>
      </c>
      <c r="C209" s="11" t="s">
        <v>1023</v>
      </c>
      <c r="D209" s="293"/>
      <c r="E209" s="20" t="s">
        <v>1269</v>
      </c>
      <c r="F209" s="11" t="s">
        <v>763</v>
      </c>
      <c r="G209" s="10" t="s">
        <v>1168</v>
      </c>
      <c r="H209" s="3" t="s">
        <v>1267</v>
      </c>
      <c r="I209" s="28" t="s">
        <v>1272</v>
      </c>
      <c r="J209" s="25" t="s">
        <v>1268</v>
      </c>
      <c r="K209" s="25" t="s">
        <v>1268</v>
      </c>
      <c r="L209" s="25" t="s">
        <v>1268</v>
      </c>
      <c r="M209" s="25" t="s">
        <v>1268</v>
      </c>
      <c r="N209" s="25" t="s">
        <v>1268</v>
      </c>
      <c r="O209" s="25" t="s">
        <v>1268</v>
      </c>
      <c r="P209" s="25" t="s">
        <v>1268</v>
      </c>
      <c r="Q209" s="25" t="s">
        <v>1268</v>
      </c>
      <c r="R209" s="10">
        <v>40873</v>
      </c>
      <c r="S209" s="10">
        <v>107</v>
      </c>
      <c r="T209" s="14" t="e">
        <f>VLOOKUP(F209,#REF!,6,0)</f>
        <v>#REF!</v>
      </c>
      <c r="U209" s="14"/>
      <c r="V209" s="14"/>
      <c r="W209" s="14">
        <f t="shared" si="4"/>
        <v>0</v>
      </c>
      <c r="X209" s="14">
        <v>107</v>
      </c>
    </row>
    <row r="210" spans="1:24" s="13" customFormat="1" ht="32.25" customHeight="1" x14ac:dyDescent="0.4">
      <c r="A210" s="10">
        <v>204</v>
      </c>
      <c r="B210" s="11" t="s">
        <v>1025</v>
      </c>
      <c r="C210" s="11" t="s">
        <v>1103</v>
      </c>
      <c r="D210" s="291">
        <f>44+42+40</f>
        <v>126</v>
      </c>
      <c r="E210" s="20" t="s">
        <v>1269</v>
      </c>
      <c r="F210" s="10" t="s">
        <v>765</v>
      </c>
      <c r="G210" s="10" t="s">
        <v>1226</v>
      </c>
      <c r="H210" s="3" t="s">
        <v>1267</v>
      </c>
      <c r="I210" s="28" t="s">
        <v>1272</v>
      </c>
      <c r="J210" s="25" t="s">
        <v>1268</v>
      </c>
      <c r="K210" s="25" t="s">
        <v>1268</v>
      </c>
      <c r="L210" s="25" t="s">
        <v>1268</v>
      </c>
      <c r="M210" s="25" t="s">
        <v>1268</v>
      </c>
      <c r="N210" s="25" t="s">
        <v>1268</v>
      </c>
      <c r="O210" s="25" t="s">
        <v>1268</v>
      </c>
      <c r="P210" s="25" t="s">
        <v>1268</v>
      </c>
      <c r="Q210" s="25" t="s">
        <v>1268</v>
      </c>
      <c r="R210" s="10">
        <v>101822</v>
      </c>
      <c r="S210" s="10">
        <v>318</v>
      </c>
      <c r="T210" s="14" t="e">
        <f>VLOOKUP(F210,#REF!,6,0)</f>
        <v>#REF!</v>
      </c>
      <c r="U210" s="14"/>
      <c r="V210" s="14"/>
      <c r="W210" s="14">
        <f t="shared" si="4"/>
        <v>0</v>
      </c>
      <c r="X210" s="14">
        <v>318</v>
      </c>
    </row>
    <row r="211" spans="1:24" s="13" customFormat="1" ht="32.25" customHeight="1" x14ac:dyDescent="0.4">
      <c r="A211" s="10">
        <v>205</v>
      </c>
      <c r="B211" s="11" t="s">
        <v>1025</v>
      </c>
      <c r="C211" s="11" t="s">
        <v>1103</v>
      </c>
      <c r="D211" s="292"/>
      <c r="E211" s="20" t="s">
        <v>1269</v>
      </c>
      <c r="F211" s="10" t="s">
        <v>766</v>
      </c>
      <c r="G211" s="10" t="s">
        <v>1179</v>
      </c>
      <c r="H211" s="3" t="s">
        <v>1267</v>
      </c>
      <c r="I211" s="28" t="s">
        <v>1272</v>
      </c>
      <c r="J211" s="25" t="s">
        <v>1268</v>
      </c>
      <c r="K211" s="25" t="s">
        <v>1268</v>
      </c>
      <c r="L211" s="25" t="s">
        <v>1268</v>
      </c>
      <c r="M211" s="25" t="s">
        <v>1268</v>
      </c>
      <c r="N211" s="25" t="s">
        <v>1268</v>
      </c>
      <c r="O211" s="25" t="s">
        <v>1268</v>
      </c>
      <c r="P211" s="25" t="s">
        <v>1268</v>
      </c>
      <c r="Q211" s="25" t="s">
        <v>1268</v>
      </c>
      <c r="R211" s="10">
        <v>34681</v>
      </c>
      <c r="S211" s="10">
        <v>91</v>
      </c>
      <c r="T211" s="14" t="e">
        <f>VLOOKUP(F211,#REF!,6,0)</f>
        <v>#REF!</v>
      </c>
      <c r="U211" s="14"/>
      <c r="V211" s="14"/>
      <c r="W211" s="14">
        <f t="shared" si="4"/>
        <v>0</v>
      </c>
      <c r="X211" s="14">
        <v>91</v>
      </c>
    </row>
    <row r="212" spans="1:24" s="13" customFormat="1" ht="32.25" customHeight="1" x14ac:dyDescent="0.4">
      <c r="A212" s="10">
        <v>206</v>
      </c>
      <c r="B212" s="11" t="s">
        <v>1025</v>
      </c>
      <c r="C212" s="11" t="s">
        <v>1103</v>
      </c>
      <c r="D212" s="293"/>
      <c r="E212" s="20" t="s">
        <v>1269</v>
      </c>
      <c r="F212" s="10" t="s">
        <v>767</v>
      </c>
      <c r="G212" s="10">
        <v>1</v>
      </c>
      <c r="H212" s="3" t="s">
        <v>1267</v>
      </c>
      <c r="I212" s="28" t="s">
        <v>1272</v>
      </c>
      <c r="J212" s="25" t="s">
        <v>1268</v>
      </c>
      <c r="K212" s="25" t="s">
        <v>1268</v>
      </c>
      <c r="L212" s="25" t="s">
        <v>1268</v>
      </c>
      <c r="M212" s="10">
        <v>2.23</v>
      </c>
      <c r="N212" s="25" t="s">
        <v>1268</v>
      </c>
      <c r="O212" s="25" t="s">
        <v>1268</v>
      </c>
      <c r="P212" s="25" t="s">
        <v>1268</v>
      </c>
      <c r="Q212" s="25" t="s">
        <v>1268</v>
      </c>
      <c r="R212" s="10">
        <v>79028</v>
      </c>
      <c r="S212" s="10">
        <v>947</v>
      </c>
      <c r="T212" s="14" t="e">
        <f>VLOOKUP(F212,#REF!,6,0)</f>
        <v>#REF!</v>
      </c>
      <c r="U212" s="14" t="e">
        <f>VLOOKUP(F212,#REF!,7,0)</f>
        <v>#REF!</v>
      </c>
      <c r="V212" s="14" t="e">
        <f>VLOOKUP(F212,#REF!,8,0)</f>
        <v>#REF!</v>
      </c>
      <c r="W212" s="14" t="e">
        <f t="shared" si="4"/>
        <v>#REF!</v>
      </c>
      <c r="X212" s="14">
        <v>722</v>
      </c>
    </row>
    <row r="213" spans="1:24" s="13" customFormat="1" ht="32.25" customHeight="1" x14ac:dyDescent="0.4">
      <c r="A213" s="10">
        <v>207</v>
      </c>
      <c r="B213" s="11" t="s">
        <v>1025</v>
      </c>
      <c r="C213" s="11" t="s">
        <v>1025</v>
      </c>
      <c r="D213" s="291">
        <f>41+30+50</f>
        <v>121</v>
      </c>
      <c r="E213" s="20" t="s">
        <v>1269</v>
      </c>
      <c r="F213" s="10" t="s">
        <v>768</v>
      </c>
      <c r="G213" s="10" t="s">
        <v>1196</v>
      </c>
      <c r="H213" s="3" t="s">
        <v>1267</v>
      </c>
      <c r="I213" s="28" t="s">
        <v>1272</v>
      </c>
      <c r="J213" s="25" t="s">
        <v>1268</v>
      </c>
      <c r="K213" s="25" t="s">
        <v>1268</v>
      </c>
      <c r="L213" s="25" t="s">
        <v>1268</v>
      </c>
      <c r="M213" s="25" t="s">
        <v>1268</v>
      </c>
      <c r="N213" s="25" t="s">
        <v>1268</v>
      </c>
      <c r="O213" s="25" t="s">
        <v>1268</v>
      </c>
      <c r="P213" s="25" t="s">
        <v>1268</v>
      </c>
      <c r="Q213" s="25" t="s">
        <v>1268</v>
      </c>
      <c r="R213" s="10">
        <v>-1149</v>
      </c>
      <c r="S213" s="10">
        <v>217</v>
      </c>
      <c r="T213" s="14" t="e">
        <f>VLOOKUP(F213,#REF!,6,0)</f>
        <v>#REF!</v>
      </c>
      <c r="U213" s="14"/>
      <c r="V213" s="14"/>
      <c r="W213" s="14">
        <f t="shared" si="4"/>
        <v>0</v>
      </c>
      <c r="X213" s="14">
        <v>217</v>
      </c>
    </row>
    <row r="214" spans="1:24" s="13" customFormat="1" ht="32.25" customHeight="1" x14ac:dyDescent="0.4">
      <c r="A214" s="10">
        <v>208</v>
      </c>
      <c r="B214" s="11" t="s">
        <v>1025</v>
      </c>
      <c r="C214" s="11" t="s">
        <v>1025</v>
      </c>
      <c r="D214" s="292"/>
      <c r="E214" s="20" t="s">
        <v>1269</v>
      </c>
      <c r="F214" s="10" t="s">
        <v>769</v>
      </c>
      <c r="G214" s="10" t="s">
        <v>1196</v>
      </c>
      <c r="H214" s="3" t="s">
        <v>1267</v>
      </c>
      <c r="I214" s="28" t="s">
        <v>1272</v>
      </c>
      <c r="J214" s="25" t="s">
        <v>1268</v>
      </c>
      <c r="K214" s="25" t="s">
        <v>1268</v>
      </c>
      <c r="L214" s="25" t="s">
        <v>1268</v>
      </c>
      <c r="M214" s="25" t="s">
        <v>1268</v>
      </c>
      <c r="N214" s="25" t="s">
        <v>1268</v>
      </c>
      <c r="O214" s="25" t="s">
        <v>1268</v>
      </c>
      <c r="P214" s="25" t="s">
        <v>1268</v>
      </c>
      <c r="Q214" s="25" t="s">
        <v>1268</v>
      </c>
      <c r="R214" s="10">
        <v>11090</v>
      </c>
      <c r="S214" s="10">
        <v>169</v>
      </c>
      <c r="T214" s="14" t="e">
        <f>VLOOKUP(F214,#REF!,6,0)</f>
        <v>#REF!</v>
      </c>
      <c r="U214" s="14"/>
      <c r="V214" s="14"/>
      <c r="W214" s="14">
        <f t="shared" si="4"/>
        <v>0</v>
      </c>
      <c r="X214" s="14">
        <v>169</v>
      </c>
    </row>
    <row r="215" spans="1:24" s="13" customFormat="1" ht="32.25" customHeight="1" x14ac:dyDescent="0.4">
      <c r="A215" s="10">
        <v>209</v>
      </c>
      <c r="B215" s="11" t="s">
        <v>1025</v>
      </c>
      <c r="C215" s="11" t="s">
        <v>1025</v>
      </c>
      <c r="D215" s="293"/>
      <c r="E215" s="20" t="s">
        <v>1269</v>
      </c>
      <c r="F215" s="10" t="s">
        <v>770</v>
      </c>
      <c r="G215" s="10" t="s">
        <v>1240</v>
      </c>
      <c r="H215" s="3" t="s">
        <v>1267</v>
      </c>
      <c r="I215" s="28" t="s">
        <v>1272</v>
      </c>
      <c r="J215" s="25" t="s">
        <v>1268</v>
      </c>
      <c r="K215" s="25" t="s">
        <v>1268</v>
      </c>
      <c r="L215" s="25" t="s">
        <v>1268</v>
      </c>
      <c r="M215" s="25" t="s">
        <v>1268</v>
      </c>
      <c r="N215" s="25" t="s">
        <v>1268</v>
      </c>
      <c r="O215" s="25" t="s">
        <v>1268</v>
      </c>
      <c r="P215" s="25" t="s">
        <v>1268</v>
      </c>
      <c r="Q215" s="25" t="s">
        <v>1268</v>
      </c>
      <c r="R215" s="10">
        <v>50052</v>
      </c>
      <c r="S215" s="10">
        <v>124</v>
      </c>
      <c r="T215" s="14" t="e">
        <f>VLOOKUP(F215,#REF!,6,0)</f>
        <v>#REF!</v>
      </c>
      <c r="U215" s="14"/>
      <c r="V215" s="14"/>
      <c r="W215" s="14">
        <f t="shared" si="4"/>
        <v>0</v>
      </c>
      <c r="X215" s="14">
        <v>124</v>
      </c>
    </row>
    <row r="216" spans="1:24" s="13" customFormat="1" ht="32.25" customHeight="1" x14ac:dyDescent="0.4">
      <c r="A216" s="10">
        <v>210</v>
      </c>
      <c r="B216" s="11" t="s">
        <v>1025</v>
      </c>
      <c r="C216" s="11" t="s">
        <v>1128</v>
      </c>
      <c r="D216" s="291">
        <v>45</v>
      </c>
      <c r="E216" s="20" t="s">
        <v>1269</v>
      </c>
      <c r="F216" s="10" t="s">
        <v>771</v>
      </c>
      <c r="G216" s="10" t="s">
        <v>1167</v>
      </c>
      <c r="H216" s="3" t="s">
        <v>1267</v>
      </c>
      <c r="I216" s="28" t="s">
        <v>1272</v>
      </c>
      <c r="J216" s="25" t="s">
        <v>1268</v>
      </c>
      <c r="K216" s="25" t="s">
        <v>1268</v>
      </c>
      <c r="L216" s="25" t="s">
        <v>1268</v>
      </c>
      <c r="M216" s="25" t="s">
        <v>1268</v>
      </c>
      <c r="N216" s="25" t="s">
        <v>1268</v>
      </c>
      <c r="O216" s="25" t="s">
        <v>1268</v>
      </c>
      <c r="P216" s="25" t="s">
        <v>1268</v>
      </c>
      <c r="Q216" s="25" t="s">
        <v>1268</v>
      </c>
      <c r="R216" s="10">
        <v>39371</v>
      </c>
      <c r="S216" s="10">
        <v>163</v>
      </c>
      <c r="T216" s="14" t="e">
        <f>VLOOKUP(F216,#REF!,6,0)</f>
        <v>#REF!</v>
      </c>
      <c r="U216" s="14"/>
      <c r="V216" s="14"/>
      <c r="W216" s="14">
        <f t="shared" si="4"/>
        <v>0</v>
      </c>
      <c r="X216" s="14">
        <v>163</v>
      </c>
    </row>
    <row r="217" spans="1:24" s="13" customFormat="1" ht="32.25" customHeight="1" x14ac:dyDescent="0.4">
      <c r="A217" s="10">
        <v>211</v>
      </c>
      <c r="B217" s="11" t="s">
        <v>1025</v>
      </c>
      <c r="C217" s="11" t="s">
        <v>1128</v>
      </c>
      <c r="D217" s="293"/>
      <c r="E217" s="20" t="s">
        <v>1269</v>
      </c>
      <c r="F217" s="10" t="s">
        <v>772</v>
      </c>
      <c r="G217" s="10" t="s">
        <v>1179</v>
      </c>
      <c r="H217" s="3" t="s">
        <v>1267</v>
      </c>
      <c r="I217" s="28" t="s">
        <v>1272</v>
      </c>
      <c r="J217" s="25" t="s">
        <v>1268</v>
      </c>
      <c r="K217" s="25" t="s">
        <v>1268</v>
      </c>
      <c r="L217" s="25" t="s">
        <v>1268</v>
      </c>
      <c r="M217" s="25" t="s">
        <v>1268</v>
      </c>
      <c r="N217" s="25" t="s">
        <v>1268</v>
      </c>
      <c r="O217" s="25" t="s">
        <v>1268</v>
      </c>
      <c r="P217" s="25" t="s">
        <v>1268</v>
      </c>
      <c r="Q217" s="25" t="s">
        <v>1268</v>
      </c>
      <c r="R217" s="10">
        <v>36583</v>
      </c>
      <c r="S217" s="10">
        <v>128</v>
      </c>
      <c r="T217" s="14" t="e">
        <f>VLOOKUP(F217,#REF!,6,0)</f>
        <v>#REF!</v>
      </c>
      <c r="U217" s="14"/>
      <c r="V217" s="14"/>
      <c r="W217" s="14">
        <f t="shared" si="4"/>
        <v>0</v>
      </c>
      <c r="X217" s="14">
        <v>128</v>
      </c>
    </row>
    <row r="218" spans="1:24" s="13" customFormat="1" ht="32.25" customHeight="1" x14ac:dyDescent="0.4">
      <c r="A218" s="10">
        <v>212</v>
      </c>
      <c r="B218" s="11" t="s">
        <v>1026</v>
      </c>
      <c r="C218" s="11" t="s">
        <v>1104</v>
      </c>
      <c r="D218" s="291">
        <v>55</v>
      </c>
      <c r="E218" s="20" t="s">
        <v>1269</v>
      </c>
      <c r="F218" s="11" t="s">
        <v>773</v>
      </c>
      <c r="G218" s="10" t="s">
        <v>1175</v>
      </c>
      <c r="H218" s="3" t="s">
        <v>1267</v>
      </c>
      <c r="I218" s="28" t="s">
        <v>1272</v>
      </c>
      <c r="J218" s="25" t="s">
        <v>1268</v>
      </c>
      <c r="K218" s="25" t="s">
        <v>1268</v>
      </c>
      <c r="L218" s="25" t="s">
        <v>1268</v>
      </c>
      <c r="M218" s="25" t="s">
        <v>1268</v>
      </c>
      <c r="N218" s="25" t="s">
        <v>1268</v>
      </c>
      <c r="O218" s="25" t="s">
        <v>1268</v>
      </c>
      <c r="P218" s="25" t="s">
        <v>1268</v>
      </c>
      <c r="Q218" s="25" t="s">
        <v>1268</v>
      </c>
      <c r="R218" s="10">
        <v>86696</v>
      </c>
      <c r="S218" s="10">
        <v>0</v>
      </c>
      <c r="T218" s="14" t="e">
        <f>VLOOKUP(F218,#REF!,6,0)</f>
        <v>#REF!</v>
      </c>
      <c r="U218" s="14"/>
      <c r="V218" s="14"/>
      <c r="W218" s="14">
        <f t="shared" si="4"/>
        <v>0</v>
      </c>
      <c r="X218" s="14">
        <v>0</v>
      </c>
    </row>
    <row r="219" spans="1:24" s="13" customFormat="1" ht="32.25" customHeight="1" x14ac:dyDescent="0.4">
      <c r="A219" s="10">
        <v>213</v>
      </c>
      <c r="B219" s="11" t="s">
        <v>1026</v>
      </c>
      <c r="C219" s="11" t="s">
        <v>1104</v>
      </c>
      <c r="D219" s="292"/>
      <c r="E219" s="20" t="s">
        <v>1269</v>
      </c>
      <c r="F219" s="11" t="s">
        <v>774</v>
      </c>
      <c r="G219" s="10">
        <v>0.32</v>
      </c>
      <c r="H219" s="3" t="s">
        <v>1267</v>
      </c>
      <c r="I219" s="28" t="s">
        <v>1272</v>
      </c>
      <c r="J219" s="25" t="s">
        <v>1268</v>
      </c>
      <c r="K219" s="25" t="s">
        <v>1268</v>
      </c>
      <c r="L219" s="25" t="s">
        <v>1268</v>
      </c>
      <c r="M219" s="10">
        <v>4.95</v>
      </c>
      <c r="N219" s="25" t="s">
        <v>1268</v>
      </c>
      <c r="O219" s="25" t="s">
        <v>1268</v>
      </c>
      <c r="P219" s="25" t="s">
        <v>1268</v>
      </c>
      <c r="Q219" s="25" t="s">
        <v>1268</v>
      </c>
      <c r="R219" s="10">
        <v>49725</v>
      </c>
      <c r="S219" s="10">
        <v>1554</v>
      </c>
      <c r="T219" s="14" t="e">
        <f>VLOOKUP(F219,#REF!,6,0)</f>
        <v>#REF!</v>
      </c>
      <c r="U219" s="14" t="e">
        <f>VLOOKUP(F219,#REF!,7,0)</f>
        <v>#REF!</v>
      </c>
      <c r="V219" s="14" t="e">
        <f>VLOOKUP(F219,#REF!,8,0)</f>
        <v>#REF!</v>
      </c>
      <c r="W219" s="14" t="e">
        <f t="shared" si="4"/>
        <v>#REF!</v>
      </c>
      <c r="X219" s="14">
        <v>834</v>
      </c>
    </row>
    <row r="220" spans="1:24" s="13" customFormat="1" ht="32.25" customHeight="1" x14ac:dyDescent="0.4">
      <c r="A220" s="10">
        <v>214</v>
      </c>
      <c r="B220" s="11" t="s">
        <v>1026</v>
      </c>
      <c r="C220" s="11" t="s">
        <v>1104</v>
      </c>
      <c r="D220" s="293"/>
      <c r="E220" s="20" t="s">
        <v>1269</v>
      </c>
      <c r="F220" s="11" t="s">
        <v>775</v>
      </c>
      <c r="G220" s="10" t="s">
        <v>1135</v>
      </c>
      <c r="H220" s="3" t="s">
        <v>1267</v>
      </c>
      <c r="I220" s="28" t="s">
        <v>1272</v>
      </c>
      <c r="J220" s="25" t="s">
        <v>1268</v>
      </c>
      <c r="K220" s="25" t="s">
        <v>1268</v>
      </c>
      <c r="L220" s="25" t="s">
        <v>1268</v>
      </c>
      <c r="M220" s="25" t="s">
        <v>1268</v>
      </c>
      <c r="N220" s="25" t="s">
        <v>1268</v>
      </c>
      <c r="O220" s="25" t="s">
        <v>1268</v>
      </c>
      <c r="P220" s="25" t="s">
        <v>1268</v>
      </c>
      <c r="Q220" s="25" t="s">
        <v>1268</v>
      </c>
      <c r="R220" s="10">
        <v>52626</v>
      </c>
      <c r="S220" s="10">
        <v>201</v>
      </c>
      <c r="T220" s="14" t="e">
        <f>VLOOKUP(F220,#REF!,6,0)</f>
        <v>#REF!</v>
      </c>
      <c r="U220" s="14"/>
      <c r="V220" s="14"/>
      <c r="W220" s="14">
        <f t="shared" si="4"/>
        <v>0</v>
      </c>
      <c r="X220" s="14">
        <v>201</v>
      </c>
    </row>
    <row r="221" spans="1:24" s="13" customFormat="1" ht="32.25" customHeight="1" x14ac:dyDescent="0.4">
      <c r="A221" s="10">
        <v>215</v>
      </c>
      <c r="B221" s="11" t="s">
        <v>1026</v>
      </c>
      <c r="C221" s="11" t="s">
        <v>1026</v>
      </c>
      <c r="D221" s="291">
        <f>10+18+15+8+11+13+15+30+22</f>
        <v>142</v>
      </c>
      <c r="E221" s="20" t="s">
        <v>1269</v>
      </c>
      <c r="F221" s="11" t="s">
        <v>776</v>
      </c>
      <c r="G221" s="10" t="s">
        <v>1192</v>
      </c>
      <c r="H221" s="3" t="s">
        <v>1267</v>
      </c>
      <c r="I221" s="28" t="s">
        <v>1272</v>
      </c>
      <c r="J221" s="25" t="s">
        <v>1268</v>
      </c>
      <c r="K221" s="25" t="s">
        <v>1268</v>
      </c>
      <c r="L221" s="25" t="s">
        <v>1268</v>
      </c>
      <c r="M221" s="25" t="s">
        <v>1268</v>
      </c>
      <c r="N221" s="25" t="s">
        <v>1268</v>
      </c>
      <c r="O221" s="25" t="s">
        <v>1268</v>
      </c>
      <c r="P221" s="25" t="s">
        <v>1268</v>
      </c>
      <c r="Q221" s="25" t="s">
        <v>1268</v>
      </c>
      <c r="R221" s="10">
        <v>59780</v>
      </c>
      <c r="S221" s="10">
        <v>328</v>
      </c>
      <c r="T221" s="14" t="e">
        <f>VLOOKUP(F221,#REF!,6,0)</f>
        <v>#REF!</v>
      </c>
      <c r="U221" s="14"/>
      <c r="V221" s="14"/>
      <c r="W221" s="14">
        <f t="shared" si="4"/>
        <v>0</v>
      </c>
      <c r="X221" s="14">
        <v>328</v>
      </c>
    </row>
    <row r="222" spans="1:24" s="13" customFormat="1" ht="32.25" customHeight="1" x14ac:dyDescent="0.4">
      <c r="A222" s="10">
        <v>216</v>
      </c>
      <c r="B222" s="11" t="s">
        <v>1026</v>
      </c>
      <c r="C222" s="11" t="s">
        <v>1026</v>
      </c>
      <c r="D222" s="292"/>
      <c r="E222" s="20" t="s">
        <v>1269</v>
      </c>
      <c r="F222" s="11" t="s">
        <v>777</v>
      </c>
      <c r="G222" s="10" t="s">
        <v>1223</v>
      </c>
      <c r="H222" s="3" t="s">
        <v>1267</v>
      </c>
      <c r="I222" s="28" t="s">
        <v>1272</v>
      </c>
      <c r="J222" s="25" t="s">
        <v>1268</v>
      </c>
      <c r="K222" s="25" t="s">
        <v>1268</v>
      </c>
      <c r="L222" s="25" t="s">
        <v>1268</v>
      </c>
      <c r="M222" s="25" t="s">
        <v>1268</v>
      </c>
      <c r="N222" s="25" t="s">
        <v>1268</v>
      </c>
      <c r="O222" s="25" t="s">
        <v>1268</v>
      </c>
      <c r="P222" s="25" t="s">
        <v>1268</v>
      </c>
      <c r="Q222" s="25" t="s">
        <v>1268</v>
      </c>
      <c r="R222" s="10">
        <v>46121</v>
      </c>
      <c r="S222" s="10">
        <v>0</v>
      </c>
      <c r="T222" s="14" t="e">
        <f>VLOOKUP(F222,#REF!,6,0)</f>
        <v>#REF!</v>
      </c>
      <c r="U222" s="14"/>
      <c r="V222" s="14"/>
      <c r="W222" s="14">
        <f t="shared" si="4"/>
        <v>0</v>
      </c>
      <c r="X222" s="14">
        <v>0</v>
      </c>
    </row>
    <row r="223" spans="1:24" s="13" customFormat="1" ht="32.25" customHeight="1" x14ac:dyDescent="0.4">
      <c r="A223" s="10">
        <v>217</v>
      </c>
      <c r="B223" s="11" t="s">
        <v>1026</v>
      </c>
      <c r="C223" s="11" t="s">
        <v>1026</v>
      </c>
      <c r="D223" s="292"/>
      <c r="E223" s="20" t="s">
        <v>1269</v>
      </c>
      <c r="F223" s="11" t="s">
        <v>778</v>
      </c>
      <c r="G223" s="10" t="s">
        <v>1176</v>
      </c>
      <c r="H223" s="3" t="s">
        <v>1267</v>
      </c>
      <c r="I223" s="28" t="s">
        <v>1272</v>
      </c>
      <c r="J223" s="25" t="s">
        <v>1268</v>
      </c>
      <c r="K223" s="25" t="s">
        <v>1268</v>
      </c>
      <c r="L223" s="25" t="s">
        <v>1268</v>
      </c>
      <c r="M223" s="25" t="s">
        <v>1268</v>
      </c>
      <c r="N223" s="25" t="s">
        <v>1268</v>
      </c>
      <c r="O223" s="25" t="s">
        <v>1268</v>
      </c>
      <c r="P223" s="25" t="s">
        <v>1268</v>
      </c>
      <c r="Q223" s="25" t="s">
        <v>1268</v>
      </c>
      <c r="R223" s="10">
        <v>61747</v>
      </c>
      <c r="S223" s="10">
        <v>197</v>
      </c>
      <c r="T223" s="14" t="e">
        <f>VLOOKUP(F223,#REF!,6,0)</f>
        <v>#REF!</v>
      </c>
      <c r="U223" s="14"/>
      <c r="V223" s="14"/>
      <c r="W223" s="14">
        <f t="shared" si="4"/>
        <v>0</v>
      </c>
      <c r="X223" s="14">
        <v>197</v>
      </c>
    </row>
    <row r="224" spans="1:24" s="13" customFormat="1" ht="32.25" customHeight="1" x14ac:dyDescent="0.4">
      <c r="A224" s="10">
        <v>218</v>
      </c>
      <c r="B224" s="11" t="s">
        <v>1026</v>
      </c>
      <c r="C224" s="11" t="s">
        <v>1026</v>
      </c>
      <c r="D224" s="292"/>
      <c r="E224" s="20" t="s">
        <v>1269</v>
      </c>
      <c r="F224" s="11" t="s">
        <v>779</v>
      </c>
      <c r="G224" s="10" t="s">
        <v>1168</v>
      </c>
      <c r="H224" s="3" t="s">
        <v>1267</v>
      </c>
      <c r="I224" s="28" t="s">
        <v>1272</v>
      </c>
      <c r="J224" s="25" t="s">
        <v>1268</v>
      </c>
      <c r="K224" s="25" t="s">
        <v>1268</v>
      </c>
      <c r="L224" s="25" t="s">
        <v>1268</v>
      </c>
      <c r="M224" s="25" t="s">
        <v>1268</v>
      </c>
      <c r="N224" s="25" t="s">
        <v>1268</v>
      </c>
      <c r="O224" s="25" t="s">
        <v>1268</v>
      </c>
      <c r="P224" s="25" t="s">
        <v>1268</v>
      </c>
      <c r="Q224" s="25" t="s">
        <v>1268</v>
      </c>
      <c r="R224" s="10">
        <v>51483</v>
      </c>
      <c r="S224" s="10">
        <v>222</v>
      </c>
      <c r="T224" s="14" t="e">
        <f>VLOOKUP(F224,#REF!,6,0)</f>
        <v>#REF!</v>
      </c>
      <c r="U224" s="14"/>
      <c r="V224" s="14"/>
      <c r="W224" s="14">
        <f t="shared" si="4"/>
        <v>0</v>
      </c>
      <c r="X224" s="14">
        <v>222</v>
      </c>
    </row>
    <row r="225" spans="1:24" s="13" customFormat="1" ht="32.25" customHeight="1" x14ac:dyDescent="0.4">
      <c r="A225" s="10">
        <v>219</v>
      </c>
      <c r="B225" s="11" t="s">
        <v>1026</v>
      </c>
      <c r="C225" s="11" t="s">
        <v>1026</v>
      </c>
      <c r="D225" s="292"/>
      <c r="E225" s="20" t="s">
        <v>1269</v>
      </c>
      <c r="F225" s="11" t="s">
        <v>780</v>
      </c>
      <c r="G225" s="10" t="s">
        <v>1168</v>
      </c>
      <c r="H225" s="3" t="s">
        <v>1267</v>
      </c>
      <c r="I225" s="28" t="s">
        <v>1272</v>
      </c>
      <c r="J225" s="25" t="s">
        <v>1268</v>
      </c>
      <c r="K225" s="25" t="s">
        <v>1268</v>
      </c>
      <c r="L225" s="25" t="s">
        <v>1268</v>
      </c>
      <c r="M225" s="25" t="s">
        <v>1268</v>
      </c>
      <c r="N225" s="25" t="s">
        <v>1268</v>
      </c>
      <c r="O225" s="25" t="s">
        <v>1268</v>
      </c>
      <c r="P225" s="25" t="s">
        <v>1268</v>
      </c>
      <c r="Q225" s="25" t="s">
        <v>1268</v>
      </c>
      <c r="R225" s="10">
        <v>58131</v>
      </c>
      <c r="S225" s="10">
        <v>244</v>
      </c>
      <c r="T225" s="14" t="e">
        <f>VLOOKUP(F225,#REF!,6,0)</f>
        <v>#REF!</v>
      </c>
      <c r="U225" s="14"/>
      <c r="V225" s="14"/>
      <c r="W225" s="14">
        <f t="shared" si="4"/>
        <v>0</v>
      </c>
      <c r="X225" s="14">
        <v>244</v>
      </c>
    </row>
    <row r="226" spans="1:24" s="13" customFormat="1" ht="32.25" customHeight="1" x14ac:dyDescent="0.4">
      <c r="A226" s="10">
        <v>220</v>
      </c>
      <c r="B226" s="11" t="s">
        <v>1026</v>
      </c>
      <c r="C226" s="11" t="s">
        <v>1026</v>
      </c>
      <c r="D226" s="292"/>
      <c r="E226" s="20" t="s">
        <v>1269</v>
      </c>
      <c r="F226" s="11" t="s">
        <v>781</v>
      </c>
      <c r="G226" s="10" t="s">
        <v>1168</v>
      </c>
      <c r="H226" s="3" t="s">
        <v>1267</v>
      </c>
      <c r="I226" s="28" t="s">
        <v>1272</v>
      </c>
      <c r="J226" s="25" t="s">
        <v>1268</v>
      </c>
      <c r="K226" s="25" t="s">
        <v>1268</v>
      </c>
      <c r="L226" s="25" t="s">
        <v>1268</v>
      </c>
      <c r="M226" s="25" t="s">
        <v>1268</v>
      </c>
      <c r="N226" s="25" t="s">
        <v>1268</v>
      </c>
      <c r="O226" s="25" t="s">
        <v>1268</v>
      </c>
      <c r="P226" s="25" t="s">
        <v>1268</v>
      </c>
      <c r="Q226" s="25" t="s">
        <v>1268</v>
      </c>
      <c r="R226" s="10">
        <v>44483</v>
      </c>
      <c r="S226" s="10">
        <v>164</v>
      </c>
      <c r="T226" s="14" t="e">
        <f>VLOOKUP(F226,#REF!,6,0)</f>
        <v>#REF!</v>
      </c>
      <c r="U226" s="14"/>
      <c r="V226" s="14"/>
      <c r="W226" s="14">
        <f t="shared" si="4"/>
        <v>0</v>
      </c>
      <c r="X226" s="14">
        <v>164</v>
      </c>
    </row>
    <row r="227" spans="1:24" s="13" customFormat="1" ht="32.25" customHeight="1" x14ac:dyDescent="0.4">
      <c r="A227" s="10">
        <v>221</v>
      </c>
      <c r="B227" s="11" t="s">
        <v>1026</v>
      </c>
      <c r="C227" s="11" t="s">
        <v>1026</v>
      </c>
      <c r="D227" s="292"/>
      <c r="E227" s="20" t="s">
        <v>1269</v>
      </c>
      <c r="F227" s="11" t="s">
        <v>782</v>
      </c>
      <c r="G227" s="10" t="s">
        <v>1168</v>
      </c>
      <c r="H227" s="3" t="s">
        <v>1267</v>
      </c>
      <c r="I227" s="28" t="s">
        <v>1272</v>
      </c>
      <c r="J227" s="25" t="s">
        <v>1268</v>
      </c>
      <c r="K227" s="25" t="s">
        <v>1268</v>
      </c>
      <c r="L227" s="25" t="s">
        <v>1268</v>
      </c>
      <c r="M227" s="25" t="s">
        <v>1268</v>
      </c>
      <c r="N227" s="25" t="s">
        <v>1268</v>
      </c>
      <c r="O227" s="25" t="s">
        <v>1268</v>
      </c>
      <c r="P227" s="25" t="s">
        <v>1268</v>
      </c>
      <c r="Q227" s="25" t="s">
        <v>1268</v>
      </c>
      <c r="R227" s="10">
        <v>25647</v>
      </c>
      <c r="S227" s="10">
        <v>98</v>
      </c>
      <c r="T227" s="14" t="e">
        <f>VLOOKUP(F227,#REF!,6,0)</f>
        <v>#REF!</v>
      </c>
      <c r="U227" s="14"/>
      <c r="V227" s="14"/>
      <c r="W227" s="14">
        <f t="shared" si="4"/>
        <v>0</v>
      </c>
      <c r="X227" s="14">
        <v>98</v>
      </c>
    </row>
    <row r="228" spans="1:24" s="13" customFormat="1" ht="32.25" customHeight="1" x14ac:dyDescent="0.4">
      <c r="A228" s="10">
        <v>222</v>
      </c>
      <c r="B228" s="11" t="s">
        <v>1026</v>
      </c>
      <c r="C228" s="11" t="s">
        <v>1026</v>
      </c>
      <c r="D228" s="292"/>
      <c r="E228" s="20" t="s">
        <v>1269</v>
      </c>
      <c r="F228" s="11" t="s">
        <v>783</v>
      </c>
      <c r="G228" s="10" t="s">
        <v>1168</v>
      </c>
      <c r="H228" s="3" t="s">
        <v>1267</v>
      </c>
      <c r="I228" s="28" t="s">
        <v>1272</v>
      </c>
      <c r="J228" s="25" t="s">
        <v>1268</v>
      </c>
      <c r="K228" s="25" t="s">
        <v>1268</v>
      </c>
      <c r="L228" s="25" t="s">
        <v>1268</v>
      </c>
      <c r="M228" s="25" t="s">
        <v>1268</v>
      </c>
      <c r="N228" s="25" t="s">
        <v>1268</v>
      </c>
      <c r="O228" s="25" t="s">
        <v>1268</v>
      </c>
      <c r="P228" s="25" t="s">
        <v>1268</v>
      </c>
      <c r="Q228" s="25" t="s">
        <v>1268</v>
      </c>
      <c r="R228" s="10">
        <v>13546</v>
      </c>
      <c r="S228" s="10">
        <v>39</v>
      </c>
      <c r="T228" s="14" t="e">
        <f>VLOOKUP(F228,#REF!,6,0)</f>
        <v>#REF!</v>
      </c>
      <c r="U228" s="14"/>
      <c r="V228" s="14"/>
      <c r="W228" s="14">
        <f t="shared" si="4"/>
        <v>0</v>
      </c>
      <c r="X228" s="14">
        <v>39</v>
      </c>
    </row>
    <row r="229" spans="1:24" s="13" customFormat="1" ht="32.25" customHeight="1" x14ac:dyDescent="0.4">
      <c r="A229" s="10">
        <v>223</v>
      </c>
      <c r="B229" s="11" t="s">
        <v>1026</v>
      </c>
      <c r="C229" s="11" t="s">
        <v>1026</v>
      </c>
      <c r="D229" s="293"/>
      <c r="E229" s="20" t="s">
        <v>1269</v>
      </c>
      <c r="F229" s="11" t="s">
        <v>784</v>
      </c>
      <c r="G229" s="10" t="s">
        <v>1168</v>
      </c>
      <c r="H229" s="3" t="s">
        <v>1267</v>
      </c>
      <c r="I229" s="28" t="s">
        <v>1272</v>
      </c>
      <c r="J229" s="25" t="s">
        <v>1268</v>
      </c>
      <c r="K229" s="25" t="s">
        <v>1268</v>
      </c>
      <c r="L229" s="25" t="s">
        <v>1268</v>
      </c>
      <c r="M229" s="25" t="s">
        <v>1268</v>
      </c>
      <c r="N229" s="25" t="s">
        <v>1268</v>
      </c>
      <c r="O229" s="25" t="s">
        <v>1268</v>
      </c>
      <c r="P229" s="25" t="s">
        <v>1268</v>
      </c>
      <c r="Q229" s="25" t="s">
        <v>1268</v>
      </c>
      <c r="R229" s="10">
        <v>17427</v>
      </c>
      <c r="S229" s="10">
        <v>0</v>
      </c>
      <c r="T229" s="14" t="e">
        <f>VLOOKUP(F229,#REF!,6,0)</f>
        <v>#REF!</v>
      </c>
      <c r="U229" s="14"/>
      <c r="V229" s="14"/>
      <c r="W229" s="14">
        <f t="shared" si="4"/>
        <v>0</v>
      </c>
      <c r="X229" s="14">
        <v>0</v>
      </c>
    </row>
    <row r="230" spans="1:24" s="13" customFormat="1" ht="32.25" customHeight="1" x14ac:dyDescent="0.4">
      <c r="A230" s="10">
        <v>224</v>
      </c>
      <c r="B230" s="11" t="s">
        <v>1026</v>
      </c>
      <c r="C230" s="11" t="s">
        <v>1104</v>
      </c>
      <c r="D230" s="20">
        <v>10</v>
      </c>
      <c r="E230" s="20" t="s">
        <v>1269</v>
      </c>
      <c r="F230" s="11" t="s">
        <v>785</v>
      </c>
      <c r="G230" s="10" t="s">
        <v>1168</v>
      </c>
      <c r="H230" s="3" t="s">
        <v>1267</v>
      </c>
      <c r="I230" s="28" t="s">
        <v>1272</v>
      </c>
      <c r="J230" s="25" t="s">
        <v>1268</v>
      </c>
      <c r="K230" s="25" t="s">
        <v>1268</v>
      </c>
      <c r="L230" s="25" t="s">
        <v>1268</v>
      </c>
      <c r="M230" s="25" t="s">
        <v>1268</v>
      </c>
      <c r="N230" s="25" t="s">
        <v>1268</v>
      </c>
      <c r="O230" s="25" t="s">
        <v>1268</v>
      </c>
      <c r="P230" s="25" t="s">
        <v>1268</v>
      </c>
      <c r="Q230" s="25" t="s">
        <v>1268</v>
      </c>
      <c r="R230" s="10">
        <v>12126</v>
      </c>
      <c r="S230" s="10">
        <v>0</v>
      </c>
      <c r="T230" s="14" t="e">
        <f>VLOOKUP(F230,#REF!,6,0)</f>
        <v>#REF!</v>
      </c>
      <c r="U230" s="14"/>
      <c r="V230" s="14"/>
      <c r="W230" s="14">
        <f t="shared" si="4"/>
        <v>0</v>
      </c>
      <c r="X230" s="14">
        <v>0</v>
      </c>
    </row>
    <row r="231" spans="1:24" s="13" customFormat="1" ht="32.25" customHeight="1" x14ac:dyDescent="0.4">
      <c r="A231" s="10">
        <v>225</v>
      </c>
      <c r="B231" s="11" t="s">
        <v>1279</v>
      </c>
      <c r="C231" s="11" t="s">
        <v>1027</v>
      </c>
      <c r="D231" s="20">
        <v>50</v>
      </c>
      <c r="E231" s="20" t="s">
        <v>1269</v>
      </c>
      <c r="F231" s="11" t="s">
        <v>786</v>
      </c>
      <c r="G231" s="10" t="s">
        <v>1257</v>
      </c>
      <c r="H231" s="3" t="s">
        <v>1267</v>
      </c>
      <c r="I231" s="28" t="s">
        <v>1272</v>
      </c>
      <c r="J231" s="25" t="s">
        <v>1268</v>
      </c>
      <c r="K231" s="25" t="s">
        <v>1268</v>
      </c>
      <c r="L231" s="25" t="s">
        <v>1268</v>
      </c>
      <c r="M231" s="25" t="s">
        <v>1268</v>
      </c>
      <c r="N231" s="25" t="s">
        <v>1268</v>
      </c>
      <c r="O231" s="25" t="s">
        <v>1268</v>
      </c>
      <c r="P231" s="25" t="s">
        <v>1268</v>
      </c>
      <c r="Q231" s="25" t="s">
        <v>1268</v>
      </c>
      <c r="R231" s="10">
        <v>86210</v>
      </c>
      <c r="S231" s="10">
        <v>127</v>
      </c>
      <c r="T231" s="14" t="e">
        <f>VLOOKUP(F231,#REF!,6,0)</f>
        <v>#REF!</v>
      </c>
      <c r="U231" s="14"/>
      <c r="V231" s="14"/>
      <c r="W231" s="14">
        <f t="shared" si="4"/>
        <v>0</v>
      </c>
      <c r="X231" s="14">
        <v>127</v>
      </c>
    </row>
    <row r="232" spans="1:24" s="13" customFormat="1" ht="32.25" customHeight="1" x14ac:dyDescent="0.4">
      <c r="A232" s="10">
        <v>226</v>
      </c>
      <c r="B232" s="11" t="s">
        <v>1027</v>
      </c>
      <c r="C232" s="11" t="s">
        <v>1027</v>
      </c>
      <c r="D232" s="20">
        <v>10</v>
      </c>
      <c r="E232" s="20" t="s">
        <v>1269</v>
      </c>
      <c r="F232" s="11" t="s">
        <v>787</v>
      </c>
      <c r="G232" s="10" t="s">
        <v>1206</v>
      </c>
      <c r="H232" s="3" t="s">
        <v>1267</v>
      </c>
      <c r="I232" s="28" t="s">
        <v>1272</v>
      </c>
      <c r="J232" s="25" t="s">
        <v>1268</v>
      </c>
      <c r="K232" s="25" t="s">
        <v>1268</v>
      </c>
      <c r="L232" s="25" t="s">
        <v>1268</v>
      </c>
      <c r="M232" s="25" t="s">
        <v>1268</v>
      </c>
      <c r="N232" s="25" t="s">
        <v>1268</v>
      </c>
      <c r="O232" s="25" t="s">
        <v>1268</v>
      </c>
      <c r="P232" s="25" t="s">
        <v>1268</v>
      </c>
      <c r="Q232" s="25" t="s">
        <v>1268</v>
      </c>
      <c r="R232" s="10">
        <v>8540</v>
      </c>
      <c r="S232" s="10">
        <v>48</v>
      </c>
      <c r="T232" s="14" t="e">
        <f>VLOOKUP(F232,#REF!,6,0)</f>
        <v>#REF!</v>
      </c>
      <c r="U232" s="14"/>
      <c r="V232" s="14"/>
      <c r="W232" s="14">
        <f t="shared" si="4"/>
        <v>0</v>
      </c>
      <c r="X232" s="14">
        <v>48</v>
      </c>
    </row>
    <row r="233" spans="1:24" s="13" customFormat="1" ht="32.25" customHeight="1" x14ac:dyDescent="0.4">
      <c r="A233" s="10">
        <v>227</v>
      </c>
      <c r="B233" s="11" t="s">
        <v>1027</v>
      </c>
      <c r="C233" s="11" t="s">
        <v>1027</v>
      </c>
      <c r="D233" s="20">
        <v>12</v>
      </c>
      <c r="E233" s="20" t="s">
        <v>1269</v>
      </c>
      <c r="F233" s="11" t="s">
        <v>788</v>
      </c>
      <c r="G233" s="10">
        <v>1</v>
      </c>
      <c r="H233" s="3" t="s">
        <v>1267</v>
      </c>
      <c r="I233" s="28" t="s">
        <v>1272</v>
      </c>
      <c r="J233" s="25" t="s">
        <v>1268</v>
      </c>
      <c r="K233" s="25" t="s">
        <v>1268</v>
      </c>
      <c r="L233" s="25" t="s">
        <v>1268</v>
      </c>
      <c r="M233" s="10">
        <v>2.5099999999999998</v>
      </c>
      <c r="N233" s="25" t="s">
        <v>1268</v>
      </c>
      <c r="O233" s="25" t="s">
        <v>1268</v>
      </c>
      <c r="P233" s="25" t="s">
        <v>1268</v>
      </c>
      <c r="Q233" s="25" t="s">
        <v>1268</v>
      </c>
      <c r="R233" s="10">
        <v>1186</v>
      </c>
      <c r="S233" s="10">
        <v>540</v>
      </c>
      <c r="T233" s="14" t="e">
        <f>VLOOKUP(F233,#REF!,6,0)</f>
        <v>#REF!</v>
      </c>
      <c r="U233" s="14" t="e">
        <f>VLOOKUP(F233,#REF!,7,0)</f>
        <v>#REF!</v>
      </c>
      <c r="V233" s="14" t="e">
        <f>VLOOKUP(F233,#REF!,8,0)</f>
        <v>#REF!</v>
      </c>
      <c r="W233" s="14" t="e">
        <f t="shared" si="4"/>
        <v>#REF!</v>
      </c>
      <c r="X233" s="14">
        <v>270</v>
      </c>
    </row>
    <row r="234" spans="1:24" s="13" customFormat="1" ht="32.25" customHeight="1" x14ac:dyDescent="0.4">
      <c r="A234" s="10">
        <v>228</v>
      </c>
      <c r="B234" s="11" t="s">
        <v>1027</v>
      </c>
      <c r="C234" s="11" t="s">
        <v>1027</v>
      </c>
      <c r="D234" s="29">
        <v>12</v>
      </c>
      <c r="E234" s="20" t="s">
        <v>1269</v>
      </c>
      <c r="F234" s="11" t="s">
        <v>789</v>
      </c>
      <c r="G234" s="10">
        <v>1.19</v>
      </c>
      <c r="H234" s="3" t="s">
        <v>1267</v>
      </c>
      <c r="I234" s="28" t="s">
        <v>1272</v>
      </c>
      <c r="J234" s="25" t="s">
        <v>1268</v>
      </c>
      <c r="K234" s="25" t="s">
        <v>1268</v>
      </c>
      <c r="L234" s="25" t="s">
        <v>1268</v>
      </c>
      <c r="M234" s="10">
        <v>2.71</v>
      </c>
      <c r="N234" s="25" t="s">
        <v>1268</v>
      </c>
      <c r="O234" s="25" t="s">
        <v>1268</v>
      </c>
      <c r="P234" s="25" t="s">
        <v>1268</v>
      </c>
      <c r="Q234" s="25" t="s">
        <v>1268</v>
      </c>
      <c r="R234" s="10">
        <v>17451</v>
      </c>
      <c r="S234" s="10">
        <v>583</v>
      </c>
      <c r="T234" s="14" t="e">
        <f>VLOOKUP(F234,#REF!,6,0)</f>
        <v>#REF!</v>
      </c>
      <c r="U234" s="14" t="e">
        <f>VLOOKUP(F234,#REF!,7,0)</f>
        <v>#REF!</v>
      </c>
      <c r="V234" s="14" t="e">
        <f>VLOOKUP(F234,#REF!,8,0)</f>
        <v>#REF!</v>
      </c>
      <c r="W234" s="14" t="e">
        <f t="shared" si="4"/>
        <v>#REF!</v>
      </c>
      <c r="X234" s="14">
        <v>313</v>
      </c>
    </row>
    <row r="235" spans="1:24" s="13" customFormat="1" ht="32.25" customHeight="1" x14ac:dyDescent="0.4">
      <c r="A235" s="10">
        <v>229</v>
      </c>
      <c r="B235" s="11" t="s">
        <v>1027</v>
      </c>
      <c r="C235" s="11" t="s">
        <v>1027</v>
      </c>
      <c r="D235" s="20">
        <v>4</v>
      </c>
      <c r="E235" s="20" t="s">
        <v>1269</v>
      </c>
      <c r="F235" s="11" t="s">
        <v>790</v>
      </c>
      <c r="G235" s="10" t="s">
        <v>1251</v>
      </c>
      <c r="H235" s="3" t="s">
        <v>1267</v>
      </c>
      <c r="I235" s="28" t="s">
        <v>1272</v>
      </c>
      <c r="J235" s="25" t="s">
        <v>1268</v>
      </c>
      <c r="K235" s="25" t="s">
        <v>1268</v>
      </c>
      <c r="L235" s="25" t="s">
        <v>1268</v>
      </c>
      <c r="M235" s="25" t="s">
        <v>1268</v>
      </c>
      <c r="N235" s="25" t="s">
        <v>1268</v>
      </c>
      <c r="O235" s="25" t="s">
        <v>1268</v>
      </c>
      <c r="P235" s="25" t="s">
        <v>1268</v>
      </c>
      <c r="Q235" s="25" t="s">
        <v>1268</v>
      </c>
      <c r="R235" s="10">
        <v>14272</v>
      </c>
      <c r="S235" s="10">
        <v>0</v>
      </c>
      <c r="T235" s="14" t="e">
        <f>VLOOKUP(F235,#REF!,6,0)</f>
        <v>#REF!</v>
      </c>
      <c r="U235" s="14"/>
      <c r="V235" s="14"/>
      <c r="W235" s="14">
        <f t="shared" si="4"/>
        <v>0</v>
      </c>
      <c r="X235" s="14">
        <v>0</v>
      </c>
    </row>
    <row r="236" spans="1:24" s="13" customFormat="1" ht="32.25" customHeight="1" x14ac:dyDescent="0.4">
      <c r="A236" s="10">
        <v>230</v>
      </c>
      <c r="B236" s="11" t="s">
        <v>1027</v>
      </c>
      <c r="C236" s="11" t="s">
        <v>1027</v>
      </c>
      <c r="D236" s="20">
        <v>18</v>
      </c>
      <c r="E236" s="20" t="s">
        <v>1269</v>
      </c>
      <c r="F236" s="11" t="s">
        <v>791</v>
      </c>
      <c r="G236" s="10" t="s">
        <v>1168</v>
      </c>
      <c r="H236" s="3" t="s">
        <v>1267</v>
      </c>
      <c r="I236" s="28" t="s">
        <v>1272</v>
      </c>
      <c r="J236" s="25" t="s">
        <v>1268</v>
      </c>
      <c r="K236" s="25" t="s">
        <v>1268</v>
      </c>
      <c r="L236" s="25" t="s">
        <v>1268</v>
      </c>
      <c r="M236" s="25" t="s">
        <v>1268</v>
      </c>
      <c r="N236" s="25" t="s">
        <v>1268</v>
      </c>
      <c r="O236" s="25" t="s">
        <v>1268</v>
      </c>
      <c r="P236" s="25" t="s">
        <v>1268</v>
      </c>
      <c r="Q236" s="25" t="s">
        <v>1268</v>
      </c>
      <c r="R236" s="10">
        <v>8697</v>
      </c>
      <c r="S236" s="10">
        <v>51</v>
      </c>
      <c r="T236" s="14" t="e">
        <f>VLOOKUP(F236,#REF!,6,0)</f>
        <v>#REF!</v>
      </c>
      <c r="U236" s="14"/>
      <c r="V236" s="14"/>
      <c r="W236" s="14">
        <f t="shared" si="4"/>
        <v>0</v>
      </c>
      <c r="X236" s="14">
        <v>51</v>
      </c>
    </row>
    <row r="237" spans="1:24" s="13" customFormat="1" ht="32.25" customHeight="1" x14ac:dyDescent="0.4">
      <c r="A237" s="10">
        <v>231</v>
      </c>
      <c r="B237" s="11" t="s">
        <v>1027</v>
      </c>
      <c r="C237" s="11" t="s">
        <v>1027</v>
      </c>
      <c r="D237" s="20">
        <v>28</v>
      </c>
      <c r="E237" s="20" t="s">
        <v>1269</v>
      </c>
      <c r="F237" s="11" t="s">
        <v>792</v>
      </c>
      <c r="G237" s="10" t="s">
        <v>1168</v>
      </c>
      <c r="H237" s="3" t="s">
        <v>1267</v>
      </c>
      <c r="I237" s="28" t="s">
        <v>1272</v>
      </c>
      <c r="J237" s="25" t="s">
        <v>1268</v>
      </c>
      <c r="K237" s="25" t="s">
        <v>1268</v>
      </c>
      <c r="L237" s="25" t="s">
        <v>1268</v>
      </c>
      <c r="M237" s="25" t="s">
        <v>1268</v>
      </c>
      <c r="N237" s="25" t="s">
        <v>1268</v>
      </c>
      <c r="O237" s="25" t="s">
        <v>1268</v>
      </c>
      <c r="P237" s="25" t="s">
        <v>1268</v>
      </c>
      <c r="Q237" s="25" t="s">
        <v>1268</v>
      </c>
      <c r="R237" s="10">
        <v>17568</v>
      </c>
      <c r="S237" s="10">
        <v>127</v>
      </c>
      <c r="T237" s="14" t="e">
        <f>VLOOKUP(F237,#REF!,6,0)</f>
        <v>#REF!</v>
      </c>
      <c r="U237" s="14"/>
      <c r="V237" s="14"/>
      <c r="W237" s="14">
        <f t="shared" si="4"/>
        <v>0</v>
      </c>
      <c r="X237" s="14">
        <v>127</v>
      </c>
    </row>
    <row r="238" spans="1:24" s="13" customFormat="1" ht="32.25" customHeight="1" x14ac:dyDescent="0.4">
      <c r="A238" s="10">
        <v>232</v>
      </c>
      <c r="B238" s="11" t="s">
        <v>1027</v>
      </c>
      <c r="C238" s="11" t="s">
        <v>1027</v>
      </c>
      <c r="D238" s="20">
        <v>45</v>
      </c>
      <c r="E238" s="20" t="s">
        <v>1269</v>
      </c>
      <c r="F238" s="11" t="s">
        <v>793</v>
      </c>
      <c r="G238" s="10" t="s">
        <v>1168</v>
      </c>
      <c r="H238" s="3" t="s">
        <v>1267</v>
      </c>
      <c r="I238" s="28" t="s">
        <v>1272</v>
      </c>
      <c r="J238" s="25" t="s">
        <v>1268</v>
      </c>
      <c r="K238" s="25" t="s">
        <v>1268</v>
      </c>
      <c r="L238" s="25" t="s">
        <v>1268</v>
      </c>
      <c r="M238" s="25" t="s">
        <v>1268</v>
      </c>
      <c r="N238" s="25" t="s">
        <v>1268</v>
      </c>
      <c r="O238" s="25" t="s">
        <v>1268</v>
      </c>
      <c r="P238" s="25" t="s">
        <v>1268</v>
      </c>
      <c r="Q238" s="25" t="s">
        <v>1268</v>
      </c>
      <c r="R238" s="10">
        <v>48252</v>
      </c>
      <c r="S238" s="10">
        <v>230</v>
      </c>
      <c r="T238" s="14" t="e">
        <f>VLOOKUP(F238,#REF!,6,0)</f>
        <v>#REF!</v>
      </c>
      <c r="U238" s="14"/>
      <c r="V238" s="14"/>
      <c r="W238" s="14">
        <f t="shared" si="4"/>
        <v>0</v>
      </c>
      <c r="X238" s="14">
        <v>230</v>
      </c>
    </row>
    <row r="239" spans="1:24" s="13" customFormat="1" ht="32.25" customHeight="1" x14ac:dyDescent="0.4">
      <c r="A239" s="10">
        <v>233</v>
      </c>
      <c r="B239" s="11" t="s">
        <v>1027</v>
      </c>
      <c r="C239" s="11" t="s">
        <v>1027</v>
      </c>
      <c r="D239" s="20">
        <v>35</v>
      </c>
      <c r="E239" s="20" t="s">
        <v>1269</v>
      </c>
      <c r="F239" s="11" t="s">
        <v>794</v>
      </c>
      <c r="G239" s="10" t="s">
        <v>1222</v>
      </c>
      <c r="H239" s="3" t="s">
        <v>1267</v>
      </c>
      <c r="I239" s="28" t="s">
        <v>1272</v>
      </c>
      <c r="J239" s="25" t="s">
        <v>1268</v>
      </c>
      <c r="K239" s="25" t="s">
        <v>1268</v>
      </c>
      <c r="L239" s="25" t="s">
        <v>1268</v>
      </c>
      <c r="M239" s="25" t="s">
        <v>1268</v>
      </c>
      <c r="N239" s="25" t="s">
        <v>1268</v>
      </c>
      <c r="O239" s="25" t="s">
        <v>1268</v>
      </c>
      <c r="P239" s="25" t="s">
        <v>1268</v>
      </c>
      <c r="Q239" s="25" t="s">
        <v>1268</v>
      </c>
      <c r="R239" s="10">
        <v>62514</v>
      </c>
      <c r="S239" s="10">
        <v>295</v>
      </c>
      <c r="T239" s="14" t="e">
        <f>VLOOKUP(F239,#REF!,6,0)</f>
        <v>#REF!</v>
      </c>
      <c r="U239" s="14"/>
      <c r="V239" s="14"/>
      <c r="W239" s="14">
        <f t="shared" si="4"/>
        <v>0</v>
      </c>
      <c r="X239" s="14">
        <v>295</v>
      </c>
    </row>
    <row r="240" spans="1:24" s="13" customFormat="1" ht="32.25" customHeight="1" x14ac:dyDescent="0.4">
      <c r="A240" s="10">
        <v>234</v>
      </c>
      <c r="B240" s="11" t="s">
        <v>1027</v>
      </c>
      <c r="C240" s="11" t="s">
        <v>1027</v>
      </c>
      <c r="D240" s="20">
        <v>38</v>
      </c>
      <c r="E240" s="20" t="s">
        <v>1269</v>
      </c>
      <c r="F240" s="11" t="s">
        <v>795</v>
      </c>
      <c r="G240" s="10" t="s">
        <v>1184</v>
      </c>
      <c r="H240" s="3" t="s">
        <v>1267</v>
      </c>
      <c r="I240" s="28" t="s">
        <v>1272</v>
      </c>
      <c r="J240" s="25" t="s">
        <v>1268</v>
      </c>
      <c r="K240" s="25" t="s">
        <v>1268</v>
      </c>
      <c r="L240" s="25" t="s">
        <v>1268</v>
      </c>
      <c r="M240" s="25" t="s">
        <v>1268</v>
      </c>
      <c r="N240" s="25" t="s">
        <v>1268</v>
      </c>
      <c r="O240" s="25" t="s">
        <v>1268</v>
      </c>
      <c r="P240" s="25" t="s">
        <v>1268</v>
      </c>
      <c r="Q240" s="25" t="s">
        <v>1268</v>
      </c>
      <c r="R240" s="10">
        <v>19629</v>
      </c>
      <c r="S240" s="10">
        <v>164</v>
      </c>
      <c r="T240" s="14" t="e">
        <f>VLOOKUP(F240,#REF!,6,0)</f>
        <v>#REF!</v>
      </c>
      <c r="U240" s="14"/>
      <c r="V240" s="14"/>
      <c r="W240" s="14">
        <f t="shared" si="4"/>
        <v>0</v>
      </c>
      <c r="X240" s="14">
        <v>164</v>
      </c>
    </row>
    <row r="241" spans="1:24" s="13" customFormat="1" ht="32.25" customHeight="1" x14ac:dyDescent="0.4">
      <c r="A241" s="10">
        <v>235</v>
      </c>
      <c r="B241" s="11" t="s">
        <v>1027</v>
      </c>
      <c r="C241" s="11" t="s">
        <v>1027</v>
      </c>
      <c r="D241" s="20">
        <v>14</v>
      </c>
      <c r="E241" s="20" t="s">
        <v>1269</v>
      </c>
      <c r="F241" s="11" t="s">
        <v>796</v>
      </c>
      <c r="G241" s="10" t="s">
        <v>1206</v>
      </c>
      <c r="H241" s="3" t="s">
        <v>1267</v>
      </c>
      <c r="I241" s="28" t="s">
        <v>1272</v>
      </c>
      <c r="J241" s="25" t="s">
        <v>1268</v>
      </c>
      <c r="K241" s="25" t="s">
        <v>1268</v>
      </c>
      <c r="L241" s="25" t="s">
        <v>1268</v>
      </c>
      <c r="M241" s="25" t="s">
        <v>1268</v>
      </c>
      <c r="N241" s="25" t="s">
        <v>1268</v>
      </c>
      <c r="O241" s="25" t="s">
        <v>1268</v>
      </c>
      <c r="P241" s="25" t="s">
        <v>1268</v>
      </c>
      <c r="Q241" s="25" t="s">
        <v>1268</v>
      </c>
      <c r="R241" s="10">
        <v>27310</v>
      </c>
      <c r="S241" s="10">
        <v>128</v>
      </c>
      <c r="T241" s="14" t="e">
        <f>VLOOKUP(F241,#REF!,6,0)</f>
        <v>#REF!</v>
      </c>
      <c r="U241" s="14"/>
      <c r="V241" s="14"/>
      <c r="W241" s="14">
        <f t="shared" si="4"/>
        <v>0</v>
      </c>
      <c r="X241" s="14">
        <v>128</v>
      </c>
    </row>
    <row r="242" spans="1:24" s="13" customFormat="1" ht="32.25" customHeight="1" x14ac:dyDescent="0.4">
      <c r="A242" s="10">
        <v>236</v>
      </c>
      <c r="B242" s="11" t="s">
        <v>1027</v>
      </c>
      <c r="C242" s="11" t="s">
        <v>1027</v>
      </c>
      <c r="D242" s="20">
        <v>25</v>
      </c>
      <c r="E242" s="20" t="s">
        <v>1269</v>
      </c>
      <c r="F242" s="11" t="s">
        <v>797</v>
      </c>
      <c r="G242" s="10">
        <v>1</v>
      </c>
      <c r="H242" s="3" t="s">
        <v>1267</v>
      </c>
      <c r="I242" s="28" t="s">
        <v>1272</v>
      </c>
      <c r="J242" s="25" t="s">
        <v>1268</v>
      </c>
      <c r="K242" s="25" t="s">
        <v>1268</v>
      </c>
      <c r="L242" s="25" t="s">
        <v>1268</v>
      </c>
      <c r="M242" s="10">
        <v>3.9</v>
      </c>
      <c r="N242" s="25" t="s">
        <v>1268</v>
      </c>
      <c r="O242" s="25" t="s">
        <v>1268</v>
      </c>
      <c r="P242" s="25" t="s">
        <v>1268</v>
      </c>
      <c r="Q242" s="25" t="s">
        <v>1268</v>
      </c>
      <c r="R242" s="10">
        <v>58393</v>
      </c>
      <c r="S242" s="10">
        <v>1392</v>
      </c>
      <c r="T242" s="14" t="e">
        <f>VLOOKUP(F242,#REF!,6,0)</f>
        <v>#REF!</v>
      </c>
      <c r="U242" s="14" t="e">
        <f>VLOOKUP(F242,#REF!,7,0)</f>
        <v>#REF!</v>
      </c>
      <c r="V242" s="14" t="e">
        <f>VLOOKUP(F242,#REF!,8,0)</f>
        <v>#REF!</v>
      </c>
      <c r="W242" s="14" t="e">
        <f t="shared" si="4"/>
        <v>#REF!</v>
      </c>
      <c r="X242" s="14">
        <v>852</v>
      </c>
    </row>
    <row r="243" spans="1:24" s="13" customFormat="1" ht="32.25" customHeight="1" x14ac:dyDescent="0.4">
      <c r="A243" s="10">
        <v>237</v>
      </c>
      <c r="B243" s="11" t="s">
        <v>1027</v>
      </c>
      <c r="C243" s="11" t="s">
        <v>1027</v>
      </c>
      <c r="D243" s="20">
        <v>30</v>
      </c>
      <c r="E243" s="20" t="s">
        <v>1269</v>
      </c>
      <c r="F243" s="11" t="s">
        <v>798</v>
      </c>
      <c r="G243" s="10" t="s">
        <v>1168</v>
      </c>
      <c r="H243" s="3" t="s">
        <v>1267</v>
      </c>
      <c r="I243" s="28" t="s">
        <v>1272</v>
      </c>
      <c r="J243" s="25" t="s">
        <v>1268</v>
      </c>
      <c r="K243" s="25" t="s">
        <v>1268</v>
      </c>
      <c r="L243" s="25" t="s">
        <v>1268</v>
      </c>
      <c r="M243" s="25" t="s">
        <v>1268</v>
      </c>
      <c r="N243" s="25" t="s">
        <v>1268</v>
      </c>
      <c r="O243" s="25" t="s">
        <v>1268</v>
      </c>
      <c r="P243" s="25" t="s">
        <v>1268</v>
      </c>
      <c r="Q243" s="25" t="s">
        <v>1268</v>
      </c>
      <c r="R243" s="10">
        <v>1938</v>
      </c>
      <c r="S243" s="10">
        <v>21</v>
      </c>
      <c r="T243" s="14" t="e">
        <f>VLOOKUP(F243,#REF!,6,0)</f>
        <v>#REF!</v>
      </c>
      <c r="U243" s="14"/>
      <c r="V243" s="14"/>
      <c r="W243" s="14">
        <f t="shared" si="4"/>
        <v>0</v>
      </c>
      <c r="X243" s="14">
        <v>21</v>
      </c>
    </row>
    <row r="244" spans="1:24" s="13" customFormat="1" ht="32.25" customHeight="1" x14ac:dyDescent="0.4">
      <c r="A244" s="10">
        <v>238</v>
      </c>
      <c r="B244" s="11" t="s">
        <v>1027</v>
      </c>
      <c r="C244" s="11" t="s">
        <v>1027</v>
      </c>
      <c r="D244" s="20">
        <v>4</v>
      </c>
      <c r="E244" s="20" t="s">
        <v>1269</v>
      </c>
      <c r="F244" s="11" t="s">
        <v>799</v>
      </c>
      <c r="G244" s="10" t="s">
        <v>1226</v>
      </c>
      <c r="H244" s="3" t="s">
        <v>1267</v>
      </c>
      <c r="I244" s="28" t="s">
        <v>1272</v>
      </c>
      <c r="J244" s="25" t="s">
        <v>1268</v>
      </c>
      <c r="K244" s="25" t="s">
        <v>1268</v>
      </c>
      <c r="L244" s="25" t="s">
        <v>1268</v>
      </c>
      <c r="M244" s="25" t="s">
        <v>1268</v>
      </c>
      <c r="N244" s="25" t="s">
        <v>1268</v>
      </c>
      <c r="O244" s="25" t="s">
        <v>1268</v>
      </c>
      <c r="P244" s="25" t="s">
        <v>1268</v>
      </c>
      <c r="Q244" s="25" t="s">
        <v>1268</v>
      </c>
      <c r="R244" s="10">
        <v>3215</v>
      </c>
      <c r="S244" s="10">
        <v>0</v>
      </c>
      <c r="T244" s="14" t="e">
        <f>VLOOKUP(F244,#REF!,6,0)</f>
        <v>#REF!</v>
      </c>
      <c r="U244" s="14"/>
      <c r="V244" s="14"/>
      <c r="W244" s="14">
        <f t="shared" si="4"/>
        <v>0</v>
      </c>
      <c r="X244" s="14">
        <v>0</v>
      </c>
    </row>
    <row r="245" spans="1:24" s="13" customFormat="1" ht="32.25" customHeight="1" x14ac:dyDescent="0.4">
      <c r="A245" s="10">
        <v>239</v>
      </c>
      <c r="B245" s="11" t="s">
        <v>1027</v>
      </c>
      <c r="C245" s="11" t="s">
        <v>1027</v>
      </c>
      <c r="D245" s="20">
        <v>4</v>
      </c>
      <c r="E245" s="20" t="s">
        <v>1269</v>
      </c>
      <c r="F245" s="11" t="s">
        <v>800</v>
      </c>
      <c r="G245" s="10" t="s">
        <v>1226</v>
      </c>
      <c r="H245" s="3" t="s">
        <v>1267</v>
      </c>
      <c r="I245" s="28" t="s">
        <v>1272</v>
      </c>
      <c r="J245" s="25" t="s">
        <v>1268</v>
      </c>
      <c r="K245" s="25" t="s">
        <v>1268</v>
      </c>
      <c r="L245" s="25" t="s">
        <v>1268</v>
      </c>
      <c r="M245" s="25" t="s">
        <v>1268</v>
      </c>
      <c r="N245" s="25" t="s">
        <v>1268</v>
      </c>
      <c r="O245" s="25" t="s">
        <v>1268</v>
      </c>
      <c r="P245" s="25" t="s">
        <v>1268</v>
      </c>
      <c r="Q245" s="25" t="s">
        <v>1268</v>
      </c>
      <c r="R245" s="10">
        <v>48521</v>
      </c>
      <c r="S245" s="10">
        <v>215</v>
      </c>
      <c r="T245" s="14" t="e">
        <f>VLOOKUP(F245,#REF!,6,0)</f>
        <v>#REF!</v>
      </c>
      <c r="U245" s="14"/>
      <c r="V245" s="14"/>
      <c r="W245" s="14">
        <f t="shared" si="4"/>
        <v>0</v>
      </c>
      <c r="X245" s="14">
        <v>215</v>
      </c>
    </row>
    <row r="246" spans="1:24" s="13" customFormat="1" ht="32.25" customHeight="1" x14ac:dyDescent="0.4">
      <c r="A246" s="10">
        <v>240</v>
      </c>
      <c r="B246" s="11" t="s">
        <v>1028</v>
      </c>
      <c r="C246" s="11" t="s">
        <v>1028</v>
      </c>
      <c r="D246" s="20">
        <v>56</v>
      </c>
      <c r="E246" s="20" t="s">
        <v>1269</v>
      </c>
      <c r="F246" s="11" t="s">
        <v>801</v>
      </c>
      <c r="G246" s="10" t="s">
        <v>1207</v>
      </c>
      <c r="H246" s="3" t="s">
        <v>1267</v>
      </c>
      <c r="I246" s="28" t="s">
        <v>1272</v>
      </c>
      <c r="J246" s="25" t="s">
        <v>1268</v>
      </c>
      <c r="K246" s="25" t="s">
        <v>1268</v>
      </c>
      <c r="L246" s="25" t="s">
        <v>1268</v>
      </c>
      <c r="M246" s="25" t="s">
        <v>1268</v>
      </c>
      <c r="N246" s="25" t="s">
        <v>1268</v>
      </c>
      <c r="O246" s="25" t="s">
        <v>1268</v>
      </c>
      <c r="P246" s="25" t="s">
        <v>1268</v>
      </c>
      <c r="Q246" s="25" t="s">
        <v>1268</v>
      </c>
      <c r="R246" s="10">
        <v>18255</v>
      </c>
      <c r="S246" s="10">
        <v>334</v>
      </c>
      <c r="T246" s="14" t="e">
        <f>VLOOKUP(F246,#REF!,6,0)</f>
        <v>#REF!</v>
      </c>
      <c r="U246" s="14"/>
      <c r="V246" s="14"/>
      <c r="W246" s="14">
        <f t="shared" si="4"/>
        <v>0</v>
      </c>
      <c r="X246" s="14">
        <v>334</v>
      </c>
    </row>
    <row r="247" spans="1:24" s="13" customFormat="1" ht="32.25" customHeight="1" x14ac:dyDescent="0.4">
      <c r="A247" s="10">
        <v>241</v>
      </c>
      <c r="B247" s="11" t="s">
        <v>1028</v>
      </c>
      <c r="C247" s="11" t="s">
        <v>1028</v>
      </c>
      <c r="D247" s="20">
        <v>35</v>
      </c>
      <c r="E247" s="20" t="s">
        <v>1269</v>
      </c>
      <c r="F247" s="11" t="s">
        <v>802</v>
      </c>
      <c r="G247" s="10" t="s">
        <v>1161</v>
      </c>
      <c r="H247" s="3" t="s">
        <v>1267</v>
      </c>
      <c r="I247" s="28" t="s">
        <v>1272</v>
      </c>
      <c r="J247" s="25" t="s">
        <v>1268</v>
      </c>
      <c r="K247" s="25" t="s">
        <v>1268</v>
      </c>
      <c r="L247" s="25" t="s">
        <v>1268</v>
      </c>
      <c r="M247" s="25" t="s">
        <v>1268</v>
      </c>
      <c r="N247" s="25" t="s">
        <v>1268</v>
      </c>
      <c r="O247" s="25" t="s">
        <v>1268</v>
      </c>
      <c r="P247" s="25" t="s">
        <v>1268</v>
      </c>
      <c r="Q247" s="25" t="s">
        <v>1268</v>
      </c>
      <c r="R247" s="10">
        <v>47294</v>
      </c>
      <c r="S247" s="10">
        <v>172</v>
      </c>
      <c r="T247" s="14" t="e">
        <f>VLOOKUP(F247,#REF!,6,0)</f>
        <v>#REF!</v>
      </c>
      <c r="U247" s="14"/>
      <c r="V247" s="14"/>
      <c r="W247" s="14">
        <f t="shared" si="4"/>
        <v>0</v>
      </c>
      <c r="X247" s="14">
        <v>172</v>
      </c>
    </row>
    <row r="248" spans="1:24" s="13" customFormat="1" ht="32.25" customHeight="1" x14ac:dyDescent="0.4">
      <c r="A248" s="10">
        <v>242</v>
      </c>
      <c r="B248" s="11" t="s">
        <v>1028</v>
      </c>
      <c r="C248" s="11" t="s">
        <v>1028</v>
      </c>
      <c r="D248" s="20">
        <v>88</v>
      </c>
      <c r="E248" s="20" t="s">
        <v>1269</v>
      </c>
      <c r="F248" s="11" t="s">
        <v>803</v>
      </c>
      <c r="G248" s="10" t="s">
        <v>1142</v>
      </c>
      <c r="H248" s="3" t="s">
        <v>1267</v>
      </c>
      <c r="I248" s="28" t="s">
        <v>1272</v>
      </c>
      <c r="J248" s="25" t="s">
        <v>1268</v>
      </c>
      <c r="K248" s="25" t="s">
        <v>1268</v>
      </c>
      <c r="L248" s="25" t="s">
        <v>1268</v>
      </c>
      <c r="M248" s="25" t="s">
        <v>1268</v>
      </c>
      <c r="N248" s="25" t="s">
        <v>1268</v>
      </c>
      <c r="O248" s="25" t="s">
        <v>1268</v>
      </c>
      <c r="P248" s="25" t="s">
        <v>1268</v>
      </c>
      <c r="Q248" s="25" t="s">
        <v>1268</v>
      </c>
      <c r="R248" s="10">
        <v>171004</v>
      </c>
      <c r="S248" s="10">
        <v>400</v>
      </c>
      <c r="T248" s="14" t="e">
        <f>VLOOKUP(F248,#REF!,6,0)</f>
        <v>#REF!</v>
      </c>
      <c r="U248" s="14"/>
      <c r="V248" s="14"/>
      <c r="W248" s="14">
        <f t="shared" si="4"/>
        <v>0</v>
      </c>
      <c r="X248" s="14">
        <v>400</v>
      </c>
    </row>
    <row r="249" spans="1:24" s="13" customFormat="1" ht="32.25" customHeight="1" x14ac:dyDescent="0.4">
      <c r="A249" s="10">
        <v>243</v>
      </c>
      <c r="B249" s="11" t="s">
        <v>1028</v>
      </c>
      <c r="C249" s="11" t="s">
        <v>1028</v>
      </c>
      <c r="D249" s="20">
        <v>30</v>
      </c>
      <c r="E249" s="20" t="s">
        <v>1269</v>
      </c>
      <c r="F249" s="11" t="s">
        <v>804</v>
      </c>
      <c r="G249" s="10" t="s">
        <v>1168</v>
      </c>
      <c r="H249" s="3" t="s">
        <v>1267</v>
      </c>
      <c r="I249" s="28" t="s">
        <v>1272</v>
      </c>
      <c r="J249" s="25" t="s">
        <v>1268</v>
      </c>
      <c r="K249" s="25" t="s">
        <v>1268</v>
      </c>
      <c r="L249" s="25" t="s">
        <v>1268</v>
      </c>
      <c r="M249" s="25" t="s">
        <v>1268</v>
      </c>
      <c r="N249" s="25" t="s">
        <v>1268</v>
      </c>
      <c r="O249" s="25" t="s">
        <v>1268</v>
      </c>
      <c r="P249" s="25" t="s">
        <v>1268</v>
      </c>
      <c r="Q249" s="25" t="s">
        <v>1268</v>
      </c>
      <c r="R249" s="10">
        <v>69003</v>
      </c>
      <c r="S249" s="10">
        <v>74</v>
      </c>
      <c r="T249" s="14" t="e">
        <f>VLOOKUP(F249,#REF!,6,0)</f>
        <v>#REF!</v>
      </c>
      <c r="U249" s="14"/>
      <c r="V249" s="14"/>
      <c r="W249" s="14">
        <f t="shared" si="4"/>
        <v>0</v>
      </c>
      <c r="X249" s="14">
        <v>74</v>
      </c>
    </row>
    <row r="250" spans="1:24" s="13" customFormat="1" ht="32.25" customHeight="1" x14ac:dyDescent="0.4">
      <c r="A250" s="10">
        <v>244</v>
      </c>
      <c r="B250" s="11" t="s">
        <v>1028</v>
      </c>
      <c r="C250" s="11" t="s">
        <v>1028</v>
      </c>
      <c r="D250" s="20">
        <v>35</v>
      </c>
      <c r="E250" s="20" t="s">
        <v>1269</v>
      </c>
      <c r="F250" s="11" t="s">
        <v>805</v>
      </c>
      <c r="G250" s="10" t="s">
        <v>1168</v>
      </c>
      <c r="H250" s="3" t="s">
        <v>1267</v>
      </c>
      <c r="I250" s="28" t="s">
        <v>1272</v>
      </c>
      <c r="J250" s="25" t="s">
        <v>1268</v>
      </c>
      <c r="K250" s="25" t="s">
        <v>1268</v>
      </c>
      <c r="L250" s="25" t="s">
        <v>1268</v>
      </c>
      <c r="M250" s="25" t="s">
        <v>1268</v>
      </c>
      <c r="N250" s="25" t="s">
        <v>1268</v>
      </c>
      <c r="O250" s="25" t="s">
        <v>1268</v>
      </c>
      <c r="P250" s="25" t="s">
        <v>1268</v>
      </c>
      <c r="Q250" s="25" t="s">
        <v>1268</v>
      </c>
      <c r="R250" s="10">
        <v>63727</v>
      </c>
      <c r="S250" s="10">
        <v>224</v>
      </c>
      <c r="T250" s="14" t="e">
        <f>VLOOKUP(F250,#REF!,6,0)</f>
        <v>#REF!</v>
      </c>
      <c r="U250" s="14"/>
      <c r="V250" s="14"/>
      <c r="W250" s="14">
        <f t="shared" si="4"/>
        <v>0</v>
      </c>
      <c r="X250" s="14">
        <v>224</v>
      </c>
    </row>
    <row r="251" spans="1:24" s="13" customFormat="1" ht="32.25" customHeight="1" x14ac:dyDescent="0.4">
      <c r="A251" s="10">
        <v>245</v>
      </c>
      <c r="B251" s="11" t="s">
        <v>1028</v>
      </c>
      <c r="C251" s="11" t="s">
        <v>1028</v>
      </c>
      <c r="D251" s="20">
        <v>35</v>
      </c>
      <c r="E251" s="20" t="s">
        <v>1269</v>
      </c>
      <c r="F251" s="11" t="s">
        <v>806</v>
      </c>
      <c r="G251" s="10" t="s">
        <v>1168</v>
      </c>
      <c r="H251" s="3" t="s">
        <v>1267</v>
      </c>
      <c r="I251" s="28" t="s">
        <v>1272</v>
      </c>
      <c r="J251" s="25" t="s">
        <v>1268</v>
      </c>
      <c r="K251" s="25" t="s">
        <v>1268</v>
      </c>
      <c r="L251" s="25" t="s">
        <v>1268</v>
      </c>
      <c r="M251" s="25" t="s">
        <v>1268</v>
      </c>
      <c r="N251" s="25" t="s">
        <v>1268</v>
      </c>
      <c r="O251" s="25" t="s">
        <v>1268</v>
      </c>
      <c r="P251" s="25" t="s">
        <v>1268</v>
      </c>
      <c r="Q251" s="25" t="s">
        <v>1268</v>
      </c>
      <c r="R251" s="10">
        <v>33051</v>
      </c>
      <c r="S251" s="10">
        <v>145</v>
      </c>
      <c r="T251" s="14" t="e">
        <f>VLOOKUP(F251,#REF!,6,0)</f>
        <v>#REF!</v>
      </c>
      <c r="U251" s="14"/>
      <c r="V251" s="14"/>
      <c r="W251" s="14">
        <f t="shared" si="4"/>
        <v>0</v>
      </c>
      <c r="X251" s="14">
        <v>145</v>
      </c>
    </row>
    <row r="252" spans="1:24" s="13" customFormat="1" ht="32.25" customHeight="1" x14ac:dyDescent="0.4">
      <c r="A252" s="10">
        <v>246</v>
      </c>
      <c r="B252" s="11" t="s">
        <v>1028</v>
      </c>
      <c r="C252" s="11" t="s">
        <v>1106</v>
      </c>
      <c r="D252" s="20">
        <v>58</v>
      </c>
      <c r="E252" s="20" t="s">
        <v>1269</v>
      </c>
      <c r="F252" s="11" t="s">
        <v>807</v>
      </c>
      <c r="G252" s="10" t="s">
        <v>1258</v>
      </c>
      <c r="H252" s="3" t="s">
        <v>1267</v>
      </c>
      <c r="I252" s="28" t="s">
        <v>1272</v>
      </c>
      <c r="J252" s="25" t="s">
        <v>1268</v>
      </c>
      <c r="K252" s="25" t="s">
        <v>1268</v>
      </c>
      <c r="L252" s="25" t="s">
        <v>1268</v>
      </c>
      <c r="M252" s="25" t="s">
        <v>1268</v>
      </c>
      <c r="N252" s="25" t="s">
        <v>1268</v>
      </c>
      <c r="O252" s="25" t="s">
        <v>1268</v>
      </c>
      <c r="P252" s="25" t="s">
        <v>1268</v>
      </c>
      <c r="Q252" s="25" t="s">
        <v>1268</v>
      </c>
      <c r="R252" s="10">
        <v>45589</v>
      </c>
      <c r="S252" s="10">
        <v>507</v>
      </c>
      <c r="T252" s="14" t="e">
        <f>VLOOKUP(F252,#REF!,6,0)</f>
        <v>#REF!</v>
      </c>
      <c r="U252" s="14"/>
      <c r="V252" s="14"/>
      <c r="W252" s="14">
        <f t="shared" si="4"/>
        <v>0</v>
      </c>
      <c r="X252" s="14">
        <v>507</v>
      </c>
    </row>
    <row r="253" spans="1:24" s="13" customFormat="1" ht="32.25" customHeight="1" x14ac:dyDescent="0.4">
      <c r="A253" s="10">
        <v>247</v>
      </c>
      <c r="B253" s="11" t="s">
        <v>1028</v>
      </c>
      <c r="C253" s="11" t="s">
        <v>1106</v>
      </c>
      <c r="D253" s="20">
        <v>43</v>
      </c>
      <c r="E253" s="20" t="s">
        <v>1269</v>
      </c>
      <c r="F253" s="11" t="s">
        <v>808</v>
      </c>
      <c r="G253" s="10" t="s">
        <v>1147</v>
      </c>
      <c r="H253" s="3" t="s">
        <v>1267</v>
      </c>
      <c r="I253" s="28" t="s">
        <v>1272</v>
      </c>
      <c r="J253" s="25" t="s">
        <v>1268</v>
      </c>
      <c r="K253" s="25" t="s">
        <v>1268</v>
      </c>
      <c r="L253" s="25" t="s">
        <v>1268</v>
      </c>
      <c r="M253" s="25" t="s">
        <v>1268</v>
      </c>
      <c r="N253" s="25" t="s">
        <v>1268</v>
      </c>
      <c r="O253" s="25" t="s">
        <v>1268</v>
      </c>
      <c r="P253" s="25" t="s">
        <v>1268</v>
      </c>
      <c r="Q253" s="25" t="s">
        <v>1268</v>
      </c>
      <c r="R253" s="10">
        <v>91129</v>
      </c>
      <c r="S253" s="10">
        <v>420</v>
      </c>
      <c r="T253" s="14" t="e">
        <f>VLOOKUP(F253,#REF!,6,0)</f>
        <v>#REF!</v>
      </c>
      <c r="U253" s="14"/>
      <c r="V253" s="14"/>
      <c r="W253" s="14">
        <f t="shared" si="4"/>
        <v>0</v>
      </c>
      <c r="X253" s="14">
        <v>420</v>
      </c>
    </row>
    <row r="254" spans="1:24" s="13" customFormat="1" ht="32.25" customHeight="1" x14ac:dyDescent="0.4">
      <c r="A254" s="10">
        <v>248</v>
      </c>
      <c r="B254" s="11" t="s">
        <v>1028</v>
      </c>
      <c r="C254" s="11" t="s">
        <v>1106</v>
      </c>
      <c r="D254" s="20">
        <v>15</v>
      </c>
      <c r="E254" s="20" t="s">
        <v>1269</v>
      </c>
      <c r="F254" s="11" t="s">
        <v>809</v>
      </c>
      <c r="G254" s="10" t="s">
        <v>1151</v>
      </c>
      <c r="H254" s="3" t="s">
        <v>1267</v>
      </c>
      <c r="I254" s="28" t="s">
        <v>1272</v>
      </c>
      <c r="J254" s="25" t="s">
        <v>1268</v>
      </c>
      <c r="K254" s="25" t="s">
        <v>1268</v>
      </c>
      <c r="L254" s="25" t="s">
        <v>1268</v>
      </c>
      <c r="M254" s="25" t="s">
        <v>1268</v>
      </c>
      <c r="N254" s="25" t="s">
        <v>1268</v>
      </c>
      <c r="O254" s="25" t="s">
        <v>1268</v>
      </c>
      <c r="P254" s="25" t="s">
        <v>1268</v>
      </c>
      <c r="Q254" s="25" t="s">
        <v>1268</v>
      </c>
      <c r="R254" s="10">
        <v>47946</v>
      </c>
      <c r="S254" s="10">
        <v>156</v>
      </c>
      <c r="T254" s="14" t="e">
        <f>VLOOKUP(F254,#REF!,6,0)</f>
        <v>#REF!</v>
      </c>
      <c r="U254" s="14"/>
      <c r="V254" s="14"/>
      <c r="W254" s="14">
        <f t="shared" si="4"/>
        <v>0</v>
      </c>
      <c r="X254" s="14">
        <v>156</v>
      </c>
    </row>
    <row r="255" spans="1:24" s="13" customFormat="1" ht="32.25" customHeight="1" x14ac:dyDescent="0.4">
      <c r="A255" s="10">
        <v>249</v>
      </c>
      <c r="B255" s="11" t="s">
        <v>1028</v>
      </c>
      <c r="C255" s="11" t="s">
        <v>1106</v>
      </c>
      <c r="D255" s="20">
        <v>20</v>
      </c>
      <c r="E255" s="20" t="s">
        <v>1269</v>
      </c>
      <c r="F255" s="11" t="s">
        <v>810</v>
      </c>
      <c r="G255" s="10" t="s">
        <v>1155</v>
      </c>
      <c r="H255" s="3" t="s">
        <v>1267</v>
      </c>
      <c r="I255" s="28" t="s">
        <v>1272</v>
      </c>
      <c r="J255" s="25" t="s">
        <v>1268</v>
      </c>
      <c r="K255" s="25" t="s">
        <v>1268</v>
      </c>
      <c r="L255" s="25" t="s">
        <v>1268</v>
      </c>
      <c r="M255" s="25" t="s">
        <v>1268</v>
      </c>
      <c r="N255" s="25" t="s">
        <v>1268</v>
      </c>
      <c r="O255" s="25" t="s">
        <v>1268</v>
      </c>
      <c r="P255" s="25" t="s">
        <v>1268</v>
      </c>
      <c r="Q255" s="25" t="s">
        <v>1268</v>
      </c>
      <c r="R255" s="10">
        <v>39110</v>
      </c>
      <c r="S255" s="10">
        <v>94</v>
      </c>
      <c r="T255" s="14" t="e">
        <f>VLOOKUP(F255,#REF!,6,0)</f>
        <v>#REF!</v>
      </c>
      <c r="U255" s="14"/>
      <c r="V255" s="14"/>
      <c r="W255" s="14">
        <f t="shared" si="4"/>
        <v>0</v>
      </c>
      <c r="X255" s="14">
        <v>94</v>
      </c>
    </row>
    <row r="256" spans="1:24" s="13" customFormat="1" ht="32.25" customHeight="1" x14ac:dyDescent="0.4">
      <c r="A256" s="10">
        <v>250</v>
      </c>
      <c r="B256" s="11" t="s">
        <v>1028</v>
      </c>
      <c r="C256" s="11" t="s">
        <v>1028</v>
      </c>
      <c r="D256" s="20">
        <v>5</v>
      </c>
      <c r="E256" s="20" t="s">
        <v>1269</v>
      </c>
      <c r="F256" s="11" t="s">
        <v>811</v>
      </c>
      <c r="G256" s="10" t="s">
        <v>1168</v>
      </c>
      <c r="H256" s="3" t="s">
        <v>1267</v>
      </c>
      <c r="I256" s="28" t="s">
        <v>1272</v>
      </c>
      <c r="J256" s="25" t="s">
        <v>1268</v>
      </c>
      <c r="K256" s="25" t="s">
        <v>1268</v>
      </c>
      <c r="L256" s="25" t="s">
        <v>1268</v>
      </c>
      <c r="M256" s="25" t="s">
        <v>1268</v>
      </c>
      <c r="N256" s="25" t="s">
        <v>1268</v>
      </c>
      <c r="O256" s="25" t="s">
        <v>1268</v>
      </c>
      <c r="P256" s="25" t="s">
        <v>1268</v>
      </c>
      <c r="Q256" s="25" t="s">
        <v>1268</v>
      </c>
      <c r="R256" s="10">
        <v>33487</v>
      </c>
      <c r="S256" s="10">
        <v>47</v>
      </c>
      <c r="T256" s="14" t="e">
        <f>VLOOKUP(F256,#REF!,6,0)</f>
        <v>#REF!</v>
      </c>
      <c r="U256" s="14"/>
      <c r="V256" s="14"/>
      <c r="W256" s="14">
        <f t="shared" si="4"/>
        <v>0</v>
      </c>
      <c r="X256" s="14">
        <v>47</v>
      </c>
    </row>
    <row r="257" spans="1:24" s="13" customFormat="1" ht="32.25" customHeight="1" x14ac:dyDescent="0.4">
      <c r="A257" s="10">
        <v>251</v>
      </c>
      <c r="B257" s="11" t="s">
        <v>1028</v>
      </c>
      <c r="C257" s="11" t="s">
        <v>1106</v>
      </c>
      <c r="D257" s="20">
        <v>3</v>
      </c>
      <c r="E257" s="20" t="s">
        <v>1269</v>
      </c>
      <c r="F257" s="11" t="s">
        <v>812</v>
      </c>
      <c r="G257" s="10" t="s">
        <v>1226</v>
      </c>
      <c r="H257" s="3" t="s">
        <v>1267</v>
      </c>
      <c r="I257" s="28" t="s">
        <v>1272</v>
      </c>
      <c r="J257" s="25" t="s">
        <v>1268</v>
      </c>
      <c r="K257" s="25" t="s">
        <v>1268</v>
      </c>
      <c r="L257" s="25" t="s">
        <v>1268</v>
      </c>
      <c r="M257" s="25" t="s">
        <v>1268</v>
      </c>
      <c r="N257" s="25" t="s">
        <v>1268</v>
      </c>
      <c r="O257" s="25" t="s">
        <v>1268</v>
      </c>
      <c r="P257" s="25" t="s">
        <v>1268</v>
      </c>
      <c r="Q257" s="25" t="s">
        <v>1268</v>
      </c>
      <c r="R257" s="10">
        <v>31721</v>
      </c>
      <c r="S257" s="10">
        <v>0</v>
      </c>
      <c r="T257" s="14" t="e">
        <f>VLOOKUP(F257,#REF!,6,0)</f>
        <v>#REF!</v>
      </c>
      <c r="U257" s="14"/>
      <c r="V257" s="14"/>
      <c r="W257" s="14">
        <f t="shared" si="4"/>
        <v>0</v>
      </c>
      <c r="X257" s="14">
        <v>0</v>
      </c>
    </row>
    <row r="258" spans="1:24" s="13" customFormat="1" ht="32.25" customHeight="1" x14ac:dyDescent="0.4">
      <c r="A258" s="10">
        <v>252</v>
      </c>
      <c r="B258" s="11" t="s">
        <v>1028</v>
      </c>
      <c r="C258" s="11" t="s">
        <v>1106</v>
      </c>
      <c r="D258" s="20">
        <v>26</v>
      </c>
      <c r="E258" s="20" t="s">
        <v>1269</v>
      </c>
      <c r="F258" s="11" t="s">
        <v>813</v>
      </c>
      <c r="G258" s="10" t="s">
        <v>1168</v>
      </c>
      <c r="H258" s="3" t="s">
        <v>1267</v>
      </c>
      <c r="I258" s="28" t="s">
        <v>1272</v>
      </c>
      <c r="J258" s="25" t="s">
        <v>1268</v>
      </c>
      <c r="K258" s="25" t="s">
        <v>1268</v>
      </c>
      <c r="L258" s="25" t="s">
        <v>1268</v>
      </c>
      <c r="M258" s="25" t="s">
        <v>1268</v>
      </c>
      <c r="N258" s="25" t="s">
        <v>1268</v>
      </c>
      <c r="O258" s="25" t="s">
        <v>1268</v>
      </c>
      <c r="P258" s="25" t="s">
        <v>1268</v>
      </c>
      <c r="Q258" s="25" t="s">
        <v>1268</v>
      </c>
      <c r="R258" s="10">
        <v>55568</v>
      </c>
      <c r="S258" s="10">
        <v>200</v>
      </c>
      <c r="T258" s="14" t="e">
        <f>VLOOKUP(F258,#REF!,6,0)</f>
        <v>#REF!</v>
      </c>
      <c r="U258" s="14"/>
      <c r="V258" s="14"/>
      <c r="W258" s="14">
        <f t="shared" si="4"/>
        <v>0</v>
      </c>
      <c r="X258" s="14">
        <v>200</v>
      </c>
    </row>
    <row r="259" spans="1:24" s="13" customFormat="1" ht="32.25" customHeight="1" x14ac:dyDescent="0.4">
      <c r="A259" s="10">
        <v>253</v>
      </c>
      <c r="B259" s="11" t="s">
        <v>1028</v>
      </c>
      <c r="C259" s="11" t="s">
        <v>1106</v>
      </c>
      <c r="D259" s="20">
        <v>50</v>
      </c>
      <c r="E259" s="20" t="s">
        <v>1269</v>
      </c>
      <c r="F259" s="11" t="s">
        <v>814</v>
      </c>
      <c r="G259" s="10">
        <v>1</v>
      </c>
      <c r="H259" s="3" t="s">
        <v>1267</v>
      </c>
      <c r="I259" s="28" t="s">
        <v>1272</v>
      </c>
      <c r="J259" s="25" t="s">
        <v>1268</v>
      </c>
      <c r="K259" s="25" t="s">
        <v>1268</v>
      </c>
      <c r="L259" s="25" t="s">
        <v>1268</v>
      </c>
      <c r="M259" s="10">
        <v>2.0099999999999998</v>
      </c>
      <c r="N259" s="25" t="s">
        <v>1268</v>
      </c>
      <c r="O259" s="25" t="s">
        <v>1268</v>
      </c>
      <c r="P259" s="25" t="s">
        <v>1268</v>
      </c>
      <c r="Q259" s="25" t="s">
        <v>1268</v>
      </c>
      <c r="R259" s="10">
        <v>98851</v>
      </c>
      <c r="S259" s="10">
        <v>829</v>
      </c>
      <c r="T259" s="14" t="e">
        <f>VLOOKUP(F259,#REF!,6,0)</f>
        <v>#REF!</v>
      </c>
      <c r="U259" s="14" t="e">
        <f>VLOOKUP(F259,#REF!,7,0)</f>
        <v>#REF!</v>
      </c>
      <c r="V259" s="14" t="e">
        <f>VLOOKUP(F259,#REF!,8,0)</f>
        <v>#REF!</v>
      </c>
      <c r="W259" s="14" t="e">
        <f t="shared" si="4"/>
        <v>#REF!</v>
      </c>
      <c r="X259" s="14">
        <v>649</v>
      </c>
    </row>
    <row r="260" spans="1:24" s="13" customFormat="1" ht="32.25" customHeight="1" x14ac:dyDescent="0.4">
      <c r="A260" s="10">
        <v>254</v>
      </c>
      <c r="B260" s="11" t="s">
        <v>1028</v>
      </c>
      <c r="C260" s="11" t="s">
        <v>1028</v>
      </c>
      <c r="D260" s="20">
        <v>5</v>
      </c>
      <c r="E260" s="20" t="s">
        <v>1269</v>
      </c>
      <c r="F260" s="11" t="s">
        <v>815</v>
      </c>
      <c r="G260" s="10" t="s">
        <v>1168</v>
      </c>
      <c r="H260" s="3" t="s">
        <v>1267</v>
      </c>
      <c r="I260" s="28" t="s">
        <v>1272</v>
      </c>
      <c r="J260" s="25" t="s">
        <v>1268</v>
      </c>
      <c r="K260" s="25" t="s">
        <v>1268</v>
      </c>
      <c r="L260" s="25" t="s">
        <v>1268</v>
      </c>
      <c r="M260" s="25" t="s">
        <v>1268</v>
      </c>
      <c r="N260" s="25" t="s">
        <v>1268</v>
      </c>
      <c r="O260" s="25" t="s">
        <v>1268</v>
      </c>
      <c r="P260" s="25" t="s">
        <v>1268</v>
      </c>
      <c r="Q260" s="25" t="s">
        <v>1268</v>
      </c>
      <c r="R260" s="10">
        <v>57354</v>
      </c>
      <c r="S260" s="10">
        <v>151</v>
      </c>
      <c r="T260" s="14" t="e">
        <f>VLOOKUP(F260,#REF!,6,0)</f>
        <v>#REF!</v>
      </c>
      <c r="U260" s="14"/>
      <c r="V260" s="14"/>
      <c r="W260" s="14">
        <f t="shared" si="4"/>
        <v>0</v>
      </c>
      <c r="X260" s="14">
        <v>151</v>
      </c>
    </row>
    <row r="261" spans="1:24" s="13" customFormat="1" ht="32.25" customHeight="1" x14ac:dyDescent="0.4">
      <c r="A261" s="10">
        <v>255</v>
      </c>
      <c r="B261" s="11" t="s">
        <v>1028</v>
      </c>
      <c r="C261" s="11" t="s">
        <v>1028</v>
      </c>
      <c r="D261" s="20">
        <v>4</v>
      </c>
      <c r="E261" s="20" t="s">
        <v>1269</v>
      </c>
      <c r="F261" s="11" t="s">
        <v>816</v>
      </c>
      <c r="G261" s="10" t="s">
        <v>1168</v>
      </c>
      <c r="H261" s="3" t="s">
        <v>1267</v>
      </c>
      <c r="I261" s="28" t="s">
        <v>1272</v>
      </c>
      <c r="J261" s="25" t="s">
        <v>1268</v>
      </c>
      <c r="K261" s="25" t="s">
        <v>1268</v>
      </c>
      <c r="L261" s="25" t="s">
        <v>1268</v>
      </c>
      <c r="M261" s="25" t="s">
        <v>1268</v>
      </c>
      <c r="N261" s="25" t="s">
        <v>1268</v>
      </c>
      <c r="O261" s="25" t="s">
        <v>1268</v>
      </c>
      <c r="P261" s="25" t="s">
        <v>1268</v>
      </c>
      <c r="Q261" s="25" t="s">
        <v>1268</v>
      </c>
      <c r="R261" s="10">
        <v>32169</v>
      </c>
      <c r="S261" s="10">
        <v>141</v>
      </c>
      <c r="T261" s="14" t="e">
        <f>VLOOKUP(F261,#REF!,6,0)</f>
        <v>#REF!</v>
      </c>
      <c r="U261" s="14"/>
      <c r="V261" s="14"/>
      <c r="W261" s="14">
        <f t="shared" si="4"/>
        <v>0</v>
      </c>
      <c r="X261" s="14">
        <v>141</v>
      </c>
    </row>
    <row r="262" spans="1:24" s="13" customFormat="1" ht="32.25" customHeight="1" x14ac:dyDescent="0.4">
      <c r="A262" s="10">
        <v>256</v>
      </c>
      <c r="B262" s="11" t="s">
        <v>1028</v>
      </c>
      <c r="C262" s="11" t="s">
        <v>1106</v>
      </c>
      <c r="D262" s="20">
        <v>2</v>
      </c>
      <c r="E262" s="20" t="s">
        <v>1269</v>
      </c>
      <c r="F262" s="11" t="s">
        <v>817</v>
      </c>
      <c r="G262" s="10">
        <v>1</v>
      </c>
      <c r="H262" s="3" t="s">
        <v>1267</v>
      </c>
      <c r="I262" s="28" t="s">
        <v>1272</v>
      </c>
      <c r="J262" s="25" t="s">
        <v>1268</v>
      </c>
      <c r="K262" s="25" t="s">
        <v>1268</v>
      </c>
      <c r="L262" s="25" t="s">
        <v>1268</v>
      </c>
      <c r="M262" s="10">
        <v>1.1299999999999999</v>
      </c>
      <c r="N262" s="25" t="s">
        <v>1268</v>
      </c>
      <c r="O262" s="25" t="s">
        <v>1268</v>
      </c>
      <c r="P262" s="25" t="s">
        <v>1268</v>
      </c>
      <c r="Q262" s="25" t="s">
        <v>1268</v>
      </c>
      <c r="R262" s="10">
        <v>87652</v>
      </c>
      <c r="S262" s="10">
        <v>485</v>
      </c>
      <c r="T262" s="14" t="e">
        <f>VLOOKUP(F262,#REF!,6,0)</f>
        <v>#REF!</v>
      </c>
      <c r="U262" s="14" t="e">
        <f>VLOOKUP(F262,#REF!,7,0)</f>
        <v>#REF!</v>
      </c>
      <c r="V262" s="14" t="e">
        <f>VLOOKUP(F262,#REF!,8,0)</f>
        <v>#REF!</v>
      </c>
      <c r="W262" s="14" t="e">
        <f t="shared" si="4"/>
        <v>#REF!</v>
      </c>
      <c r="X262" s="14">
        <v>440</v>
      </c>
    </row>
    <row r="263" spans="1:24" s="13" customFormat="1" ht="32.25" customHeight="1" x14ac:dyDescent="0.4">
      <c r="A263" s="10">
        <v>257</v>
      </c>
      <c r="B263" s="11" t="s">
        <v>1028</v>
      </c>
      <c r="C263" s="11" t="s">
        <v>1106</v>
      </c>
      <c r="D263" s="20">
        <v>8</v>
      </c>
      <c r="E263" s="20" t="s">
        <v>1269</v>
      </c>
      <c r="F263" s="11" t="s">
        <v>818</v>
      </c>
      <c r="G263" s="10" t="s">
        <v>1168</v>
      </c>
      <c r="H263" s="3" t="s">
        <v>1267</v>
      </c>
      <c r="I263" s="28" t="s">
        <v>1272</v>
      </c>
      <c r="J263" s="25" t="s">
        <v>1268</v>
      </c>
      <c r="K263" s="25" t="s">
        <v>1268</v>
      </c>
      <c r="L263" s="25" t="s">
        <v>1268</v>
      </c>
      <c r="M263" s="25" t="s">
        <v>1268</v>
      </c>
      <c r="N263" s="25" t="s">
        <v>1268</v>
      </c>
      <c r="O263" s="25" t="s">
        <v>1268</v>
      </c>
      <c r="P263" s="25" t="s">
        <v>1268</v>
      </c>
      <c r="Q263" s="25" t="s">
        <v>1268</v>
      </c>
      <c r="R263" s="10">
        <v>55826</v>
      </c>
      <c r="S263" s="10">
        <v>194</v>
      </c>
      <c r="T263" s="14" t="e">
        <f>VLOOKUP(F263,#REF!,6,0)</f>
        <v>#REF!</v>
      </c>
      <c r="U263" s="14"/>
      <c r="V263" s="14"/>
      <c r="W263" s="14">
        <f t="shared" si="4"/>
        <v>0</v>
      </c>
      <c r="X263" s="14">
        <v>194</v>
      </c>
    </row>
    <row r="264" spans="1:24" s="13" customFormat="1" ht="32.25" customHeight="1" x14ac:dyDescent="0.4">
      <c r="A264" s="10">
        <v>258</v>
      </c>
      <c r="B264" s="11" t="s">
        <v>1028</v>
      </c>
      <c r="C264" s="11" t="s">
        <v>1106</v>
      </c>
      <c r="D264" s="20">
        <v>5</v>
      </c>
      <c r="E264" s="20" t="s">
        <v>1269</v>
      </c>
      <c r="F264" s="11" t="s">
        <v>819</v>
      </c>
      <c r="G264" s="10" t="s">
        <v>1168</v>
      </c>
      <c r="H264" s="3" t="s">
        <v>1267</v>
      </c>
      <c r="I264" s="28" t="s">
        <v>1272</v>
      </c>
      <c r="J264" s="25" t="s">
        <v>1268</v>
      </c>
      <c r="K264" s="25" t="s">
        <v>1268</v>
      </c>
      <c r="L264" s="25" t="s">
        <v>1268</v>
      </c>
      <c r="M264" s="25" t="s">
        <v>1268</v>
      </c>
      <c r="N264" s="25" t="s">
        <v>1268</v>
      </c>
      <c r="O264" s="25" t="s">
        <v>1268</v>
      </c>
      <c r="P264" s="25" t="s">
        <v>1268</v>
      </c>
      <c r="Q264" s="25" t="s">
        <v>1268</v>
      </c>
      <c r="R264" s="10">
        <v>36631</v>
      </c>
      <c r="S264" s="10">
        <v>105</v>
      </c>
      <c r="T264" s="14" t="e">
        <f>VLOOKUP(F264,#REF!,6,0)</f>
        <v>#REF!</v>
      </c>
      <c r="U264" s="14"/>
      <c r="V264" s="14"/>
      <c r="W264" s="14">
        <f t="shared" si="4"/>
        <v>0</v>
      </c>
      <c r="X264" s="14">
        <v>105</v>
      </c>
    </row>
    <row r="265" spans="1:24" s="13" customFormat="1" ht="32.25" customHeight="1" x14ac:dyDescent="0.4">
      <c r="A265" s="10">
        <v>259</v>
      </c>
      <c r="B265" s="11" t="s">
        <v>1028</v>
      </c>
      <c r="C265" s="11" t="s">
        <v>1105</v>
      </c>
      <c r="D265" s="20">
        <v>5</v>
      </c>
      <c r="E265" s="20" t="s">
        <v>1269</v>
      </c>
      <c r="F265" s="11" t="s">
        <v>820</v>
      </c>
      <c r="G265" s="10" t="s">
        <v>1168</v>
      </c>
      <c r="H265" s="3" t="s">
        <v>1267</v>
      </c>
      <c r="I265" s="28" t="s">
        <v>1272</v>
      </c>
      <c r="J265" s="25" t="s">
        <v>1268</v>
      </c>
      <c r="K265" s="25" t="s">
        <v>1268</v>
      </c>
      <c r="L265" s="25" t="s">
        <v>1268</v>
      </c>
      <c r="M265" s="25" t="s">
        <v>1268</v>
      </c>
      <c r="N265" s="25" t="s">
        <v>1268</v>
      </c>
      <c r="O265" s="25" t="s">
        <v>1268</v>
      </c>
      <c r="P265" s="25" t="s">
        <v>1268</v>
      </c>
      <c r="Q265" s="25" t="s">
        <v>1268</v>
      </c>
      <c r="R265" s="10">
        <v>57112</v>
      </c>
      <c r="S265" s="10">
        <v>511</v>
      </c>
      <c r="T265" s="14" t="e">
        <f>VLOOKUP(F265,#REF!,6,0)</f>
        <v>#REF!</v>
      </c>
      <c r="U265" s="14"/>
      <c r="V265" s="14"/>
      <c r="W265" s="14">
        <f t="shared" si="4"/>
        <v>0</v>
      </c>
      <c r="X265" s="14">
        <v>511</v>
      </c>
    </row>
    <row r="266" spans="1:24" s="13" customFormat="1" ht="32.25" customHeight="1" x14ac:dyDescent="0.4">
      <c r="A266" s="10">
        <v>260</v>
      </c>
      <c r="B266" s="11" t="s">
        <v>1029</v>
      </c>
      <c r="C266" s="11" t="s">
        <v>1029</v>
      </c>
      <c r="D266" s="20">
        <v>10</v>
      </c>
      <c r="E266" s="20" t="s">
        <v>1269</v>
      </c>
      <c r="F266" s="11" t="s">
        <v>821</v>
      </c>
      <c r="G266" s="10" t="s">
        <v>1201</v>
      </c>
      <c r="H266" s="3" t="s">
        <v>1267</v>
      </c>
      <c r="I266" s="28" t="s">
        <v>1272</v>
      </c>
      <c r="J266" s="25" t="s">
        <v>1268</v>
      </c>
      <c r="K266" s="25" t="s">
        <v>1268</v>
      </c>
      <c r="L266" s="25" t="s">
        <v>1268</v>
      </c>
      <c r="M266" s="25" t="s">
        <v>1268</v>
      </c>
      <c r="N266" s="25" t="s">
        <v>1268</v>
      </c>
      <c r="O266" s="25" t="s">
        <v>1268</v>
      </c>
      <c r="P266" s="25" t="s">
        <v>1268</v>
      </c>
      <c r="Q266" s="25" t="s">
        <v>1268</v>
      </c>
      <c r="R266" s="10">
        <v>132931</v>
      </c>
      <c r="S266" s="10">
        <v>108</v>
      </c>
      <c r="T266" s="14" t="e">
        <f>VLOOKUP(F266,#REF!,6,0)</f>
        <v>#REF!</v>
      </c>
      <c r="U266" s="14"/>
      <c r="V266" s="14"/>
      <c r="W266" s="14">
        <f t="shared" ref="W266:W329" si="5">V266/2</f>
        <v>0</v>
      </c>
      <c r="X266" s="14">
        <v>108</v>
      </c>
    </row>
    <row r="267" spans="1:24" s="13" customFormat="1" ht="32.25" customHeight="1" x14ac:dyDescent="0.4">
      <c r="A267" s="10">
        <v>261</v>
      </c>
      <c r="B267" s="11" t="s">
        <v>1029</v>
      </c>
      <c r="C267" s="11" t="s">
        <v>1029</v>
      </c>
      <c r="D267" s="20">
        <v>17</v>
      </c>
      <c r="E267" s="20" t="s">
        <v>1269</v>
      </c>
      <c r="F267" s="11" t="s">
        <v>822</v>
      </c>
      <c r="G267" s="10" t="s">
        <v>1174</v>
      </c>
      <c r="H267" s="3" t="s">
        <v>1267</v>
      </c>
      <c r="I267" s="28" t="s">
        <v>1272</v>
      </c>
      <c r="J267" s="25" t="s">
        <v>1268</v>
      </c>
      <c r="K267" s="25" t="s">
        <v>1268</v>
      </c>
      <c r="L267" s="25" t="s">
        <v>1268</v>
      </c>
      <c r="M267" s="25" t="s">
        <v>1268</v>
      </c>
      <c r="N267" s="25" t="s">
        <v>1268</v>
      </c>
      <c r="O267" s="25" t="s">
        <v>1268</v>
      </c>
      <c r="P267" s="25" t="s">
        <v>1268</v>
      </c>
      <c r="Q267" s="25" t="s">
        <v>1268</v>
      </c>
      <c r="R267" s="10">
        <v>5373</v>
      </c>
      <c r="S267" s="10">
        <v>80</v>
      </c>
      <c r="T267" s="14" t="e">
        <f>VLOOKUP(F267,#REF!,6,0)</f>
        <v>#REF!</v>
      </c>
      <c r="U267" s="14"/>
      <c r="V267" s="14"/>
      <c r="W267" s="14">
        <f t="shared" si="5"/>
        <v>0</v>
      </c>
      <c r="X267" s="14">
        <v>80</v>
      </c>
    </row>
    <row r="268" spans="1:24" s="13" customFormat="1" ht="32.25" customHeight="1" x14ac:dyDescent="0.4">
      <c r="A268" s="10">
        <v>262</v>
      </c>
      <c r="B268" s="11" t="s">
        <v>1029</v>
      </c>
      <c r="C268" s="11" t="s">
        <v>1029</v>
      </c>
      <c r="D268" s="20">
        <v>32</v>
      </c>
      <c r="E268" s="20" t="s">
        <v>1269</v>
      </c>
      <c r="F268" s="11" t="s">
        <v>823</v>
      </c>
      <c r="G268" s="10" t="s">
        <v>1186</v>
      </c>
      <c r="H268" s="3" t="s">
        <v>1267</v>
      </c>
      <c r="I268" s="28" t="s">
        <v>1272</v>
      </c>
      <c r="J268" s="25" t="s">
        <v>1268</v>
      </c>
      <c r="K268" s="25" t="s">
        <v>1268</v>
      </c>
      <c r="L268" s="25" t="s">
        <v>1268</v>
      </c>
      <c r="M268" s="25" t="s">
        <v>1268</v>
      </c>
      <c r="N268" s="25" t="s">
        <v>1268</v>
      </c>
      <c r="O268" s="25" t="s">
        <v>1268</v>
      </c>
      <c r="P268" s="25" t="s">
        <v>1268</v>
      </c>
      <c r="Q268" s="25" t="s">
        <v>1268</v>
      </c>
      <c r="R268" s="10">
        <v>50127</v>
      </c>
      <c r="S268" s="10">
        <v>169</v>
      </c>
      <c r="T268" s="14" t="e">
        <f>VLOOKUP(F268,#REF!,6,0)</f>
        <v>#REF!</v>
      </c>
      <c r="U268" s="14"/>
      <c r="V268" s="14"/>
      <c r="W268" s="14">
        <f t="shared" si="5"/>
        <v>0</v>
      </c>
      <c r="X268" s="14">
        <v>169</v>
      </c>
    </row>
    <row r="269" spans="1:24" s="13" customFormat="1" ht="32.25" customHeight="1" x14ac:dyDescent="0.4">
      <c r="A269" s="10">
        <v>263</v>
      </c>
      <c r="B269" s="11" t="s">
        <v>1029</v>
      </c>
      <c r="C269" s="11" t="s">
        <v>1029</v>
      </c>
      <c r="D269" s="20">
        <v>13</v>
      </c>
      <c r="E269" s="20" t="s">
        <v>1269</v>
      </c>
      <c r="F269" s="11" t="s">
        <v>824</v>
      </c>
      <c r="G269" s="10" t="s">
        <v>1168</v>
      </c>
      <c r="H269" s="3" t="s">
        <v>1267</v>
      </c>
      <c r="I269" s="28" t="s">
        <v>1272</v>
      </c>
      <c r="J269" s="25" t="s">
        <v>1268</v>
      </c>
      <c r="K269" s="25" t="s">
        <v>1268</v>
      </c>
      <c r="L269" s="25" t="s">
        <v>1268</v>
      </c>
      <c r="M269" s="25" t="s">
        <v>1268</v>
      </c>
      <c r="N269" s="25" t="s">
        <v>1268</v>
      </c>
      <c r="O269" s="25" t="s">
        <v>1268</v>
      </c>
      <c r="P269" s="25" t="s">
        <v>1268</v>
      </c>
      <c r="Q269" s="25" t="s">
        <v>1268</v>
      </c>
      <c r="R269" s="10">
        <v>15021</v>
      </c>
      <c r="S269" s="10">
        <v>211</v>
      </c>
      <c r="T269" s="14" t="e">
        <f>VLOOKUP(F269,#REF!,6,0)</f>
        <v>#REF!</v>
      </c>
      <c r="U269" s="14"/>
      <c r="V269" s="14"/>
      <c r="W269" s="14">
        <f t="shared" si="5"/>
        <v>0</v>
      </c>
      <c r="X269" s="14">
        <v>211</v>
      </c>
    </row>
    <row r="270" spans="1:24" s="13" customFormat="1" ht="32.25" customHeight="1" x14ac:dyDescent="0.4">
      <c r="A270" s="10">
        <v>264</v>
      </c>
      <c r="B270" s="11" t="s">
        <v>1029</v>
      </c>
      <c r="C270" s="11" t="s">
        <v>1029</v>
      </c>
      <c r="D270" s="20">
        <v>18</v>
      </c>
      <c r="E270" s="20" t="s">
        <v>1269</v>
      </c>
      <c r="F270" s="11" t="s">
        <v>825</v>
      </c>
      <c r="G270" s="10" t="s">
        <v>1251</v>
      </c>
      <c r="H270" s="3" t="s">
        <v>1267</v>
      </c>
      <c r="I270" s="28" t="s">
        <v>1272</v>
      </c>
      <c r="J270" s="25" t="s">
        <v>1268</v>
      </c>
      <c r="K270" s="25" t="s">
        <v>1268</v>
      </c>
      <c r="L270" s="25" t="s">
        <v>1268</v>
      </c>
      <c r="M270" s="25" t="s">
        <v>1268</v>
      </c>
      <c r="N270" s="25" t="s">
        <v>1268</v>
      </c>
      <c r="O270" s="25" t="s">
        <v>1268</v>
      </c>
      <c r="P270" s="25" t="s">
        <v>1268</v>
      </c>
      <c r="Q270" s="25" t="s">
        <v>1268</v>
      </c>
      <c r="R270" s="10">
        <v>42640</v>
      </c>
      <c r="S270" s="10">
        <v>75</v>
      </c>
      <c r="T270" s="14" t="e">
        <f>VLOOKUP(F270,#REF!,6,0)</f>
        <v>#REF!</v>
      </c>
      <c r="U270" s="14"/>
      <c r="V270" s="14"/>
      <c r="W270" s="14">
        <f t="shared" si="5"/>
        <v>0</v>
      </c>
      <c r="X270" s="14">
        <v>75</v>
      </c>
    </row>
    <row r="271" spans="1:24" s="13" customFormat="1" ht="32.25" customHeight="1" x14ac:dyDescent="0.4">
      <c r="A271" s="10">
        <v>265</v>
      </c>
      <c r="B271" s="11" t="s">
        <v>1029</v>
      </c>
      <c r="C271" s="11" t="s">
        <v>1029</v>
      </c>
      <c r="D271" s="20">
        <v>22</v>
      </c>
      <c r="E271" s="20" t="s">
        <v>1269</v>
      </c>
      <c r="F271" s="11" t="s">
        <v>826</v>
      </c>
      <c r="G271" s="10" t="s">
        <v>1168</v>
      </c>
      <c r="H271" s="3" t="s">
        <v>1267</v>
      </c>
      <c r="I271" s="28" t="s">
        <v>1272</v>
      </c>
      <c r="J271" s="25" t="s">
        <v>1268</v>
      </c>
      <c r="K271" s="25" t="s">
        <v>1268</v>
      </c>
      <c r="L271" s="25" t="s">
        <v>1268</v>
      </c>
      <c r="M271" s="25" t="s">
        <v>1268</v>
      </c>
      <c r="N271" s="25" t="s">
        <v>1268</v>
      </c>
      <c r="O271" s="25" t="s">
        <v>1268</v>
      </c>
      <c r="P271" s="25" t="s">
        <v>1268</v>
      </c>
      <c r="Q271" s="25" t="s">
        <v>1268</v>
      </c>
      <c r="R271" s="10">
        <v>39348</v>
      </c>
      <c r="S271" s="10">
        <v>128</v>
      </c>
      <c r="T271" s="14" t="e">
        <f>VLOOKUP(F271,#REF!,6,0)</f>
        <v>#REF!</v>
      </c>
      <c r="U271" s="14"/>
      <c r="V271" s="14"/>
      <c r="W271" s="14">
        <f t="shared" si="5"/>
        <v>0</v>
      </c>
      <c r="X271" s="14">
        <v>128</v>
      </c>
    </row>
    <row r="272" spans="1:24" s="13" customFormat="1" ht="32.25" customHeight="1" x14ac:dyDescent="0.4">
      <c r="A272" s="10">
        <v>266</v>
      </c>
      <c r="B272" s="11" t="s">
        <v>1029</v>
      </c>
      <c r="C272" s="11" t="s">
        <v>1029</v>
      </c>
      <c r="D272" s="20">
        <v>14</v>
      </c>
      <c r="E272" s="20" t="s">
        <v>1269</v>
      </c>
      <c r="F272" s="11" t="s">
        <v>827</v>
      </c>
      <c r="G272" s="10" t="s">
        <v>1168</v>
      </c>
      <c r="H272" s="3" t="s">
        <v>1267</v>
      </c>
      <c r="I272" s="28" t="s">
        <v>1272</v>
      </c>
      <c r="J272" s="25" t="s">
        <v>1268</v>
      </c>
      <c r="K272" s="25" t="s">
        <v>1268</v>
      </c>
      <c r="L272" s="25" t="s">
        <v>1268</v>
      </c>
      <c r="M272" s="25" t="s">
        <v>1268</v>
      </c>
      <c r="N272" s="25" t="s">
        <v>1268</v>
      </c>
      <c r="O272" s="25" t="s">
        <v>1268</v>
      </c>
      <c r="P272" s="25" t="s">
        <v>1268</v>
      </c>
      <c r="Q272" s="25" t="s">
        <v>1268</v>
      </c>
      <c r="R272" s="10">
        <v>6951</v>
      </c>
      <c r="S272" s="10">
        <v>66</v>
      </c>
      <c r="T272" s="14" t="e">
        <f>VLOOKUP(F272,#REF!,6,0)</f>
        <v>#REF!</v>
      </c>
      <c r="U272" s="14"/>
      <c r="V272" s="14"/>
      <c r="W272" s="14">
        <f t="shared" si="5"/>
        <v>0</v>
      </c>
      <c r="X272" s="14">
        <v>66</v>
      </c>
    </row>
    <row r="273" spans="1:24" s="13" customFormat="1" ht="32.25" customHeight="1" x14ac:dyDescent="0.4">
      <c r="A273" s="10">
        <v>267</v>
      </c>
      <c r="B273" s="11" t="s">
        <v>1029</v>
      </c>
      <c r="C273" s="11" t="s">
        <v>1029</v>
      </c>
      <c r="D273" s="20">
        <v>3</v>
      </c>
      <c r="E273" s="20" t="s">
        <v>1269</v>
      </c>
      <c r="F273" s="11" t="s">
        <v>828</v>
      </c>
      <c r="G273" s="10" t="s">
        <v>1168</v>
      </c>
      <c r="H273" s="3" t="s">
        <v>1267</v>
      </c>
      <c r="I273" s="28" t="s">
        <v>1272</v>
      </c>
      <c r="J273" s="25" t="s">
        <v>1268</v>
      </c>
      <c r="K273" s="25" t="s">
        <v>1268</v>
      </c>
      <c r="L273" s="25" t="s">
        <v>1268</v>
      </c>
      <c r="M273" s="25" t="s">
        <v>1268</v>
      </c>
      <c r="N273" s="25" t="s">
        <v>1268</v>
      </c>
      <c r="O273" s="25" t="s">
        <v>1268</v>
      </c>
      <c r="P273" s="25" t="s">
        <v>1268</v>
      </c>
      <c r="Q273" s="25" t="s">
        <v>1268</v>
      </c>
      <c r="R273" s="10">
        <v>2646</v>
      </c>
      <c r="S273" s="10">
        <v>13</v>
      </c>
      <c r="T273" s="14" t="e">
        <f>VLOOKUP(F273,#REF!,6,0)</f>
        <v>#REF!</v>
      </c>
      <c r="U273" s="14"/>
      <c r="V273" s="14"/>
      <c r="W273" s="14">
        <f t="shared" si="5"/>
        <v>0</v>
      </c>
      <c r="X273" s="14">
        <v>13</v>
      </c>
    </row>
    <row r="274" spans="1:24" s="13" customFormat="1" ht="32.25" customHeight="1" x14ac:dyDescent="0.4">
      <c r="A274" s="10">
        <v>268</v>
      </c>
      <c r="B274" s="11" t="s">
        <v>1029</v>
      </c>
      <c r="C274" s="11" t="s">
        <v>1029</v>
      </c>
      <c r="D274" s="20">
        <v>22</v>
      </c>
      <c r="E274" s="20" t="s">
        <v>1269</v>
      </c>
      <c r="F274" s="11" t="s">
        <v>829</v>
      </c>
      <c r="G274" s="10" t="s">
        <v>1198</v>
      </c>
      <c r="H274" s="3" t="s">
        <v>1267</v>
      </c>
      <c r="I274" s="28" t="s">
        <v>1272</v>
      </c>
      <c r="J274" s="25" t="s">
        <v>1268</v>
      </c>
      <c r="K274" s="25" t="s">
        <v>1268</v>
      </c>
      <c r="L274" s="25" t="s">
        <v>1268</v>
      </c>
      <c r="M274" s="25" t="s">
        <v>1268</v>
      </c>
      <c r="N274" s="25" t="s">
        <v>1268</v>
      </c>
      <c r="O274" s="25" t="s">
        <v>1268</v>
      </c>
      <c r="P274" s="25" t="s">
        <v>1268</v>
      </c>
      <c r="Q274" s="25" t="s">
        <v>1268</v>
      </c>
      <c r="R274" s="10">
        <v>19786</v>
      </c>
      <c r="S274" s="10">
        <v>262</v>
      </c>
      <c r="T274" s="14" t="e">
        <f>VLOOKUP(F274,#REF!,6,0)</f>
        <v>#REF!</v>
      </c>
      <c r="U274" s="14"/>
      <c r="V274" s="14"/>
      <c r="W274" s="14">
        <f t="shared" si="5"/>
        <v>0</v>
      </c>
      <c r="X274" s="14">
        <v>262</v>
      </c>
    </row>
    <row r="275" spans="1:24" s="13" customFormat="1" ht="32.25" customHeight="1" x14ac:dyDescent="0.4">
      <c r="A275" s="10">
        <v>269</v>
      </c>
      <c r="B275" s="11" t="s">
        <v>1029</v>
      </c>
      <c r="C275" s="11" t="s">
        <v>1029</v>
      </c>
      <c r="D275" s="20">
        <v>32</v>
      </c>
      <c r="E275" s="20" t="s">
        <v>1269</v>
      </c>
      <c r="F275" s="11" t="s">
        <v>830</v>
      </c>
      <c r="G275" s="10" t="s">
        <v>1143</v>
      </c>
      <c r="H275" s="3" t="s">
        <v>1267</v>
      </c>
      <c r="I275" s="28" t="s">
        <v>1272</v>
      </c>
      <c r="J275" s="25" t="s">
        <v>1268</v>
      </c>
      <c r="K275" s="25" t="s">
        <v>1268</v>
      </c>
      <c r="L275" s="25" t="s">
        <v>1268</v>
      </c>
      <c r="M275" s="25" t="s">
        <v>1268</v>
      </c>
      <c r="N275" s="25" t="s">
        <v>1268</v>
      </c>
      <c r="O275" s="25" t="s">
        <v>1268</v>
      </c>
      <c r="P275" s="25" t="s">
        <v>1268</v>
      </c>
      <c r="Q275" s="25" t="s">
        <v>1268</v>
      </c>
      <c r="R275" s="10">
        <v>72486</v>
      </c>
      <c r="S275" s="10">
        <v>410</v>
      </c>
      <c r="T275" s="14" t="e">
        <f>VLOOKUP(F275,#REF!,6,0)</f>
        <v>#REF!</v>
      </c>
      <c r="U275" s="14"/>
      <c r="V275" s="14"/>
      <c r="W275" s="14">
        <f t="shared" si="5"/>
        <v>0</v>
      </c>
      <c r="X275" s="14">
        <v>410</v>
      </c>
    </row>
    <row r="276" spans="1:24" s="13" customFormat="1" ht="32.25" customHeight="1" x14ac:dyDescent="0.4">
      <c r="A276" s="10">
        <v>270</v>
      </c>
      <c r="B276" s="11" t="s">
        <v>1029</v>
      </c>
      <c r="C276" s="11" t="s">
        <v>1029</v>
      </c>
      <c r="D276" s="20">
        <v>54</v>
      </c>
      <c r="E276" s="20" t="s">
        <v>1269</v>
      </c>
      <c r="F276" s="11" t="s">
        <v>831</v>
      </c>
      <c r="G276" s="10">
        <v>1.46</v>
      </c>
      <c r="H276" s="3" t="s">
        <v>1267</v>
      </c>
      <c r="I276" s="28" t="s">
        <v>1272</v>
      </c>
      <c r="J276" s="25" t="s">
        <v>1268</v>
      </c>
      <c r="K276" s="25" t="s">
        <v>1268</v>
      </c>
      <c r="L276" s="25" t="s">
        <v>1268</v>
      </c>
      <c r="M276" s="10">
        <v>2.02</v>
      </c>
      <c r="N276" s="25" t="s">
        <v>1268</v>
      </c>
      <c r="O276" s="25" t="s">
        <v>1268</v>
      </c>
      <c r="P276" s="25" t="s">
        <v>1268</v>
      </c>
      <c r="Q276" s="25" t="s">
        <v>1268</v>
      </c>
      <c r="R276" s="10">
        <v>134160</v>
      </c>
      <c r="S276" s="10">
        <v>872</v>
      </c>
      <c r="T276" s="14" t="e">
        <f>VLOOKUP(F276,#REF!,6,0)</f>
        <v>#REF!</v>
      </c>
      <c r="U276" s="14" t="e">
        <f>VLOOKUP(F276,#REF!,7,0)</f>
        <v>#REF!</v>
      </c>
      <c r="V276" s="14" t="e">
        <f>VLOOKUP(F276,#REF!,8,0)</f>
        <v>#REF!</v>
      </c>
      <c r="W276" s="14" t="e">
        <f t="shared" si="5"/>
        <v>#REF!</v>
      </c>
      <c r="X276" s="14">
        <v>782</v>
      </c>
    </row>
    <row r="277" spans="1:24" s="13" customFormat="1" ht="32.25" customHeight="1" x14ac:dyDescent="0.4">
      <c r="A277" s="10">
        <v>271</v>
      </c>
      <c r="B277" s="11" t="s">
        <v>1029</v>
      </c>
      <c r="C277" s="11" t="s">
        <v>1029</v>
      </c>
      <c r="D277" s="20">
        <v>20</v>
      </c>
      <c r="E277" s="20" t="s">
        <v>1269</v>
      </c>
      <c r="F277" s="11" t="s">
        <v>832</v>
      </c>
      <c r="G277" s="10" t="s">
        <v>1193</v>
      </c>
      <c r="H277" s="3" t="s">
        <v>1267</v>
      </c>
      <c r="I277" s="28" t="s">
        <v>1272</v>
      </c>
      <c r="J277" s="25" t="s">
        <v>1268</v>
      </c>
      <c r="K277" s="25" t="s">
        <v>1268</v>
      </c>
      <c r="L277" s="25" t="s">
        <v>1268</v>
      </c>
      <c r="M277" s="25" t="s">
        <v>1268</v>
      </c>
      <c r="N277" s="25" t="s">
        <v>1268</v>
      </c>
      <c r="O277" s="25" t="s">
        <v>1268</v>
      </c>
      <c r="P277" s="25" t="s">
        <v>1268</v>
      </c>
      <c r="Q277" s="25" t="s">
        <v>1268</v>
      </c>
      <c r="R277" s="10">
        <v>27987</v>
      </c>
      <c r="S277" s="10">
        <v>73</v>
      </c>
      <c r="T277" s="14" t="e">
        <f>VLOOKUP(F277,#REF!,6,0)</f>
        <v>#REF!</v>
      </c>
      <c r="U277" s="14"/>
      <c r="V277" s="14"/>
      <c r="W277" s="14">
        <f t="shared" si="5"/>
        <v>0</v>
      </c>
      <c r="X277" s="14">
        <v>73</v>
      </c>
    </row>
    <row r="278" spans="1:24" s="13" customFormat="1" ht="32.25" customHeight="1" x14ac:dyDescent="0.4">
      <c r="A278" s="10">
        <v>272</v>
      </c>
      <c r="B278" s="11" t="s">
        <v>1029</v>
      </c>
      <c r="C278" s="11" t="s">
        <v>1029</v>
      </c>
      <c r="D278" s="20">
        <v>19</v>
      </c>
      <c r="E278" s="20" t="s">
        <v>1269</v>
      </c>
      <c r="F278" s="11" t="s">
        <v>833</v>
      </c>
      <c r="G278" s="10" t="s">
        <v>1191</v>
      </c>
      <c r="H278" s="3" t="s">
        <v>1267</v>
      </c>
      <c r="I278" s="28" t="s">
        <v>1272</v>
      </c>
      <c r="J278" s="25" t="s">
        <v>1268</v>
      </c>
      <c r="K278" s="25" t="s">
        <v>1268</v>
      </c>
      <c r="L278" s="25" t="s">
        <v>1268</v>
      </c>
      <c r="M278" s="25" t="s">
        <v>1268</v>
      </c>
      <c r="N278" s="25" t="s">
        <v>1268</v>
      </c>
      <c r="O278" s="25" t="s">
        <v>1268</v>
      </c>
      <c r="P278" s="25" t="s">
        <v>1268</v>
      </c>
      <c r="Q278" s="25" t="s">
        <v>1268</v>
      </c>
      <c r="R278" s="10">
        <v>6616</v>
      </c>
      <c r="S278" s="10">
        <v>117</v>
      </c>
      <c r="T278" s="14" t="e">
        <f>VLOOKUP(F278,#REF!,6,0)</f>
        <v>#REF!</v>
      </c>
      <c r="U278" s="14"/>
      <c r="V278" s="14"/>
      <c r="W278" s="14">
        <f t="shared" si="5"/>
        <v>0</v>
      </c>
      <c r="X278" s="14">
        <v>117</v>
      </c>
    </row>
    <row r="279" spans="1:24" s="13" customFormat="1" ht="32.25" customHeight="1" x14ac:dyDescent="0.4">
      <c r="A279" s="10">
        <v>273</v>
      </c>
      <c r="B279" s="11" t="s">
        <v>1029</v>
      </c>
      <c r="C279" s="11" t="s">
        <v>1029</v>
      </c>
      <c r="D279" s="20">
        <v>8</v>
      </c>
      <c r="E279" s="20" t="s">
        <v>1269</v>
      </c>
      <c r="F279" s="11" t="s">
        <v>834</v>
      </c>
      <c r="G279" s="10" t="s">
        <v>1165</v>
      </c>
      <c r="H279" s="3" t="s">
        <v>1267</v>
      </c>
      <c r="I279" s="28" t="s">
        <v>1272</v>
      </c>
      <c r="J279" s="25" t="s">
        <v>1268</v>
      </c>
      <c r="K279" s="25" t="s">
        <v>1268</v>
      </c>
      <c r="L279" s="25" t="s">
        <v>1268</v>
      </c>
      <c r="M279" s="25" t="s">
        <v>1268</v>
      </c>
      <c r="N279" s="25" t="s">
        <v>1268</v>
      </c>
      <c r="O279" s="25" t="s">
        <v>1268</v>
      </c>
      <c r="P279" s="25" t="s">
        <v>1268</v>
      </c>
      <c r="Q279" s="25" t="s">
        <v>1268</v>
      </c>
      <c r="R279" s="10">
        <v>19129</v>
      </c>
      <c r="S279" s="10">
        <v>36</v>
      </c>
      <c r="T279" s="14" t="e">
        <f>VLOOKUP(F279,#REF!,6,0)</f>
        <v>#REF!</v>
      </c>
      <c r="U279" s="14"/>
      <c r="V279" s="14"/>
      <c r="W279" s="14">
        <f t="shared" si="5"/>
        <v>0</v>
      </c>
      <c r="X279" s="14">
        <v>36</v>
      </c>
    </row>
    <row r="280" spans="1:24" s="13" customFormat="1" ht="32.25" customHeight="1" x14ac:dyDescent="0.4">
      <c r="A280" s="10">
        <v>274</v>
      </c>
      <c r="B280" s="11" t="s">
        <v>1029</v>
      </c>
      <c r="C280" s="11" t="s">
        <v>1029</v>
      </c>
      <c r="D280" s="20">
        <v>40</v>
      </c>
      <c r="E280" s="20" t="s">
        <v>1269</v>
      </c>
      <c r="F280" s="11" t="s">
        <v>835</v>
      </c>
      <c r="G280" s="10" t="s">
        <v>1221</v>
      </c>
      <c r="H280" s="3" t="s">
        <v>1267</v>
      </c>
      <c r="I280" s="28" t="s">
        <v>1272</v>
      </c>
      <c r="J280" s="25" t="s">
        <v>1268</v>
      </c>
      <c r="K280" s="25" t="s">
        <v>1268</v>
      </c>
      <c r="L280" s="25" t="s">
        <v>1268</v>
      </c>
      <c r="M280" s="25" t="s">
        <v>1268</v>
      </c>
      <c r="N280" s="25" t="s">
        <v>1268</v>
      </c>
      <c r="O280" s="25" t="s">
        <v>1268</v>
      </c>
      <c r="P280" s="25" t="s">
        <v>1268</v>
      </c>
      <c r="Q280" s="25" t="s">
        <v>1268</v>
      </c>
      <c r="R280" s="10">
        <v>80060</v>
      </c>
      <c r="S280" s="10">
        <v>243</v>
      </c>
      <c r="T280" s="14" t="e">
        <f>VLOOKUP(F280,#REF!,6,0)</f>
        <v>#REF!</v>
      </c>
      <c r="U280" s="14"/>
      <c r="V280" s="14"/>
      <c r="W280" s="14">
        <f t="shared" si="5"/>
        <v>0</v>
      </c>
      <c r="X280" s="14">
        <v>243</v>
      </c>
    </row>
    <row r="281" spans="1:24" s="13" customFormat="1" ht="32.25" customHeight="1" x14ac:dyDescent="0.4">
      <c r="A281" s="10">
        <v>275</v>
      </c>
      <c r="B281" s="11" t="s">
        <v>1029</v>
      </c>
      <c r="C281" s="11" t="s">
        <v>1029</v>
      </c>
      <c r="D281" s="20">
        <v>41</v>
      </c>
      <c r="E281" s="20" t="s">
        <v>1269</v>
      </c>
      <c r="F281" s="11" t="s">
        <v>836</v>
      </c>
      <c r="G281" s="10" t="s">
        <v>1158</v>
      </c>
      <c r="H281" s="3" t="s">
        <v>1267</v>
      </c>
      <c r="I281" s="28" t="s">
        <v>1272</v>
      </c>
      <c r="J281" s="25" t="s">
        <v>1268</v>
      </c>
      <c r="K281" s="25" t="s">
        <v>1268</v>
      </c>
      <c r="L281" s="25" t="s">
        <v>1268</v>
      </c>
      <c r="M281" s="25" t="s">
        <v>1268</v>
      </c>
      <c r="N281" s="25" t="s">
        <v>1268</v>
      </c>
      <c r="O281" s="25" t="s">
        <v>1268</v>
      </c>
      <c r="P281" s="25" t="s">
        <v>1268</v>
      </c>
      <c r="Q281" s="25" t="s">
        <v>1268</v>
      </c>
      <c r="R281" s="10">
        <v>58321</v>
      </c>
      <c r="S281" s="10">
        <v>400</v>
      </c>
      <c r="T281" s="14" t="e">
        <f>VLOOKUP(F281,#REF!,6,0)</f>
        <v>#REF!</v>
      </c>
      <c r="U281" s="14"/>
      <c r="V281" s="14"/>
      <c r="W281" s="14">
        <f t="shared" si="5"/>
        <v>0</v>
      </c>
      <c r="X281" s="14">
        <v>400</v>
      </c>
    </row>
    <row r="282" spans="1:24" s="13" customFormat="1" ht="32.25" customHeight="1" x14ac:dyDescent="0.4">
      <c r="A282" s="10">
        <v>276</v>
      </c>
      <c r="B282" s="11" t="s">
        <v>1029</v>
      </c>
      <c r="C282" s="11" t="s">
        <v>1029</v>
      </c>
      <c r="D282" s="20">
        <v>4</v>
      </c>
      <c r="E282" s="20" t="s">
        <v>1269</v>
      </c>
      <c r="F282" s="11" t="s">
        <v>837</v>
      </c>
      <c r="G282" s="10" t="s">
        <v>1168</v>
      </c>
      <c r="H282" s="3" t="s">
        <v>1267</v>
      </c>
      <c r="I282" s="28" t="s">
        <v>1272</v>
      </c>
      <c r="J282" s="25" t="s">
        <v>1268</v>
      </c>
      <c r="K282" s="25" t="s">
        <v>1268</v>
      </c>
      <c r="L282" s="25" t="s">
        <v>1268</v>
      </c>
      <c r="M282" s="25" t="s">
        <v>1268</v>
      </c>
      <c r="N282" s="25" t="s">
        <v>1268</v>
      </c>
      <c r="O282" s="25" t="s">
        <v>1268</v>
      </c>
      <c r="P282" s="25" t="s">
        <v>1268</v>
      </c>
      <c r="Q282" s="25" t="s">
        <v>1268</v>
      </c>
      <c r="R282" s="10">
        <v>31132</v>
      </c>
      <c r="S282" s="10">
        <v>0</v>
      </c>
      <c r="T282" s="14" t="e">
        <f>VLOOKUP(F282,#REF!,6,0)</f>
        <v>#REF!</v>
      </c>
      <c r="U282" s="14"/>
      <c r="V282" s="14"/>
      <c r="W282" s="14">
        <f t="shared" si="5"/>
        <v>0</v>
      </c>
      <c r="X282" s="14">
        <v>0</v>
      </c>
    </row>
    <row r="283" spans="1:24" s="13" customFormat="1" ht="32.25" customHeight="1" x14ac:dyDescent="0.4">
      <c r="A283" s="10">
        <v>277</v>
      </c>
      <c r="B283" s="11" t="s">
        <v>1029</v>
      </c>
      <c r="C283" s="11" t="s">
        <v>1029</v>
      </c>
      <c r="D283" s="20">
        <v>4</v>
      </c>
      <c r="E283" s="20" t="s">
        <v>1269</v>
      </c>
      <c r="F283" s="11" t="s">
        <v>838</v>
      </c>
      <c r="G283" s="10" t="s">
        <v>1168</v>
      </c>
      <c r="H283" s="3" t="s">
        <v>1267</v>
      </c>
      <c r="I283" s="28" t="s">
        <v>1272</v>
      </c>
      <c r="J283" s="25" t="s">
        <v>1268</v>
      </c>
      <c r="K283" s="25" t="s">
        <v>1268</v>
      </c>
      <c r="L283" s="25" t="s">
        <v>1268</v>
      </c>
      <c r="M283" s="25" t="s">
        <v>1268</v>
      </c>
      <c r="N283" s="25" t="s">
        <v>1268</v>
      </c>
      <c r="O283" s="25" t="s">
        <v>1268</v>
      </c>
      <c r="P283" s="25" t="s">
        <v>1268</v>
      </c>
      <c r="Q283" s="25" t="s">
        <v>1268</v>
      </c>
      <c r="R283" s="10">
        <v>27208</v>
      </c>
      <c r="S283" s="10">
        <v>51</v>
      </c>
      <c r="T283" s="14" t="e">
        <f>VLOOKUP(F283,#REF!,6,0)</f>
        <v>#REF!</v>
      </c>
      <c r="U283" s="14"/>
      <c r="V283" s="14"/>
      <c r="W283" s="14">
        <f t="shared" si="5"/>
        <v>0</v>
      </c>
      <c r="X283" s="14">
        <v>51</v>
      </c>
    </row>
    <row r="284" spans="1:24" s="13" customFormat="1" ht="32.25" customHeight="1" x14ac:dyDescent="0.4">
      <c r="A284" s="10">
        <v>278</v>
      </c>
      <c r="B284" s="11" t="s">
        <v>1029</v>
      </c>
      <c r="C284" s="11" t="s">
        <v>1029</v>
      </c>
      <c r="D284" s="20">
        <v>6</v>
      </c>
      <c r="E284" s="20" t="s">
        <v>1269</v>
      </c>
      <c r="F284" s="11" t="s">
        <v>839</v>
      </c>
      <c r="G284" s="10" t="s">
        <v>1226</v>
      </c>
      <c r="H284" s="3" t="s">
        <v>1267</v>
      </c>
      <c r="I284" s="28" t="s">
        <v>1272</v>
      </c>
      <c r="J284" s="25" t="s">
        <v>1268</v>
      </c>
      <c r="K284" s="25" t="s">
        <v>1268</v>
      </c>
      <c r="L284" s="25" t="s">
        <v>1268</v>
      </c>
      <c r="M284" s="25" t="s">
        <v>1268</v>
      </c>
      <c r="N284" s="25" t="s">
        <v>1268</v>
      </c>
      <c r="O284" s="25" t="s">
        <v>1268</v>
      </c>
      <c r="P284" s="25" t="s">
        <v>1268</v>
      </c>
      <c r="Q284" s="25" t="s">
        <v>1268</v>
      </c>
      <c r="R284" s="10">
        <v>29658</v>
      </c>
      <c r="S284" s="10">
        <v>95</v>
      </c>
      <c r="T284" s="14" t="e">
        <f>VLOOKUP(F284,#REF!,6,0)</f>
        <v>#REF!</v>
      </c>
      <c r="U284" s="14"/>
      <c r="V284" s="14"/>
      <c r="W284" s="14">
        <f t="shared" si="5"/>
        <v>0</v>
      </c>
      <c r="X284" s="14">
        <v>95</v>
      </c>
    </row>
    <row r="285" spans="1:24" s="13" customFormat="1" ht="32.25" customHeight="1" x14ac:dyDescent="0.4">
      <c r="A285" s="10">
        <v>279</v>
      </c>
      <c r="B285" s="11" t="s">
        <v>1029</v>
      </c>
      <c r="C285" s="11" t="s">
        <v>1029</v>
      </c>
      <c r="D285" s="20">
        <v>4</v>
      </c>
      <c r="E285" s="20" t="s">
        <v>1269</v>
      </c>
      <c r="F285" s="11" t="s">
        <v>840</v>
      </c>
      <c r="G285" s="10" t="s">
        <v>1226</v>
      </c>
      <c r="H285" s="3" t="s">
        <v>1267</v>
      </c>
      <c r="I285" s="28" t="s">
        <v>1272</v>
      </c>
      <c r="J285" s="25" t="s">
        <v>1268</v>
      </c>
      <c r="K285" s="25" t="s">
        <v>1268</v>
      </c>
      <c r="L285" s="25" t="s">
        <v>1268</v>
      </c>
      <c r="M285" s="25" t="s">
        <v>1268</v>
      </c>
      <c r="N285" s="25" t="s">
        <v>1268</v>
      </c>
      <c r="O285" s="25" t="s">
        <v>1268</v>
      </c>
      <c r="P285" s="25" t="s">
        <v>1268</v>
      </c>
      <c r="Q285" s="25" t="s">
        <v>1268</v>
      </c>
      <c r="R285" s="10">
        <v>30578</v>
      </c>
      <c r="S285" s="10">
        <v>0</v>
      </c>
      <c r="T285" s="14" t="e">
        <f>VLOOKUP(F285,#REF!,6,0)</f>
        <v>#REF!</v>
      </c>
      <c r="U285" s="14"/>
      <c r="V285" s="14"/>
      <c r="W285" s="14">
        <f t="shared" si="5"/>
        <v>0</v>
      </c>
      <c r="X285" s="14">
        <v>0</v>
      </c>
    </row>
    <row r="286" spans="1:24" s="13" customFormat="1" ht="32.25" customHeight="1" x14ac:dyDescent="0.4">
      <c r="A286" s="10">
        <v>280</v>
      </c>
      <c r="B286" s="11" t="s">
        <v>1029</v>
      </c>
      <c r="C286" s="11" t="s">
        <v>1029</v>
      </c>
      <c r="D286" s="20">
        <v>18</v>
      </c>
      <c r="E286" s="20" t="s">
        <v>1269</v>
      </c>
      <c r="F286" s="11" t="s">
        <v>841</v>
      </c>
      <c r="G286" s="10" t="s">
        <v>1168</v>
      </c>
      <c r="H286" s="3" t="s">
        <v>1267</v>
      </c>
      <c r="I286" s="28" t="s">
        <v>1272</v>
      </c>
      <c r="J286" s="25" t="s">
        <v>1268</v>
      </c>
      <c r="K286" s="25" t="s">
        <v>1268</v>
      </c>
      <c r="L286" s="25" t="s">
        <v>1268</v>
      </c>
      <c r="M286" s="25" t="s">
        <v>1268</v>
      </c>
      <c r="N286" s="25" t="s">
        <v>1268</v>
      </c>
      <c r="O286" s="25" t="s">
        <v>1268</v>
      </c>
      <c r="P286" s="25" t="s">
        <v>1268</v>
      </c>
      <c r="Q286" s="25" t="s">
        <v>1268</v>
      </c>
      <c r="R286" s="10">
        <v>47766</v>
      </c>
      <c r="S286" s="10">
        <v>184</v>
      </c>
      <c r="T286" s="14" t="e">
        <f>VLOOKUP(F286,#REF!,6,0)</f>
        <v>#REF!</v>
      </c>
      <c r="U286" s="14"/>
      <c r="V286" s="14"/>
      <c r="W286" s="14">
        <f t="shared" si="5"/>
        <v>0</v>
      </c>
      <c r="X286" s="14">
        <v>184</v>
      </c>
    </row>
    <row r="287" spans="1:24" s="13" customFormat="1" ht="32.25" customHeight="1" x14ac:dyDescent="0.4">
      <c r="A287" s="10">
        <v>281</v>
      </c>
      <c r="B287" s="11" t="s">
        <v>1029</v>
      </c>
      <c r="C287" s="11" t="s">
        <v>1029</v>
      </c>
      <c r="D287" s="20">
        <v>4</v>
      </c>
      <c r="E287" s="20" t="s">
        <v>1269</v>
      </c>
      <c r="F287" s="11" t="s">
        <v>842</v>
      </c>
      <c r="G287" s="10" t="s">
        <v>1168</v>
      </c>
      <c r="H287" s="3" t="s">
        <v>1267</v>
      </c>
      <c r="I287" s="28" t="s">
        <v>1272</v>
      </c>
      <c r="J287" s="25" t="s">
        <v>1268</v>
      </c>
      <c r="K287" s="25" t="s">
        <v>1268</v>
      </c>
      <c r="L287" s="25" t="s">
        <v>1268</v>
      </c>
      <c r="M287" s="25" t="s">
        <v>1268</v>
      </c>
      <c r="N287" s="25" t="s">
        <v>1268</v>
      </c>
      <c r="O287" s="25" t="s">
        <v>1268</v>
      </c>
      <c r="P287" s="25" t="s">
        <v>1268</v>
      </c>
      <c r="Q287" s="25" t="s">
        <v>1268</v>
      </c>
      <c r="R287" s="10">
        <v>27155</v>
      </c>
      <c r="S287" s="10">
        <v>279</v>
      </c>
      <c r="T287" s="14" t="e">
        <f>VLOOKUP(F287,#REF!,6,0)</f>
        <v>#REF!</v>
      </c>
      <c r="U287" s="14"/>
      <c r="V287" s="14"/>
      <c r="W287" s="14">
        <f t="shared" si="5"/>
        <v>0</v>
      </c>
      <c r="X287" s="14">
        <v>279</v>
      </c>
    </row>
    <row r="288" spans="1:24" s="13" customFormat="1" ht="32.25" customHeight="1" x14ac:dyDescent="0.4">
      <c r="A288" s="10">
        <v>282</v>
      </c>
      <c r="B288" s="11" t="s">
        <v>1029</v>
      </c>
      <c r="C288" s="11" t="s">
        <v>1029</v>
      </c>
      <c r="D288" s="20">
        <v>11</v>
      </c>
      <c r="E288" s="20" t="s">
        <v>1269</v>
      </c>
      <c r="F288" s="11" t="s">
        <v>843</v>
      </c>
      <c r="G288" s="10" t="s">
        <v>1168</v>
      </c>
      <c r="H288" s="3" t="s">
        <v>1267</v>
      </c>
      <c r="I288" s="28" t="s">
        <v>1272</v>
      </c>
      <c r="J288" s="25" t="s">
        <v>1268</v>
      </c>
      <c r="K288" s="25" t="s">
        <v>1268</v>
      </c>
      <c r="L288" s="25" t="s">
        <v>1268</v>
      </c>
      <c r="M288" s="25" t="s">
        <v>1268</v>
      </c>
      <c r="N288" s="25" t="s">
        <v>1268</v>
      </c>
      <c r="O288" s="25" t="s">
        <v>1268</v>
      </c>
      <c r="P288" s="25" t="s">
        <v>1268</v>
      </c>
      <c r="Q288" s="25" t="s">
        <v>1268</v>
      </c>
      <c r="R288" s="10">
        <v>9936</v>
      </c>
      <c r="S288" s="10">
        <v>281</v>
      </c>
      <c r="T288" s="14" t="e">
        <f>VLOOKUP(F288,#REF!,6,0)</f>
        <v>#REF!</v>
      </c>
      <c r="U288" s="14"/>
      <c r="V288" s="14"/>
      <c r="W288" s="14">
        <f t="shared" si="5"/>
        <v>0</v>
      </c>
      <c r="X288" s="14">
        <v>281</v>
      </c>
    </row>
    <row r="289" spans="1:24" s="13" customFormat="1" ht="32.25" customHeight="1" x14ac:dyDescent="0.4">
      <c r="A289" s="10">
        <v>283</v>
      </c>
      <c r="B289" s="11" t="s">
        <v>1029</v>
      </c>
      <c r="C289" s="11" t="s">
        <v>1029</v>
      </c>
      <c r="D289" s="20">
        <v>16</v>
      </c>
      <c r="E289" s="20" t="s">
        <v>1269</v>
      </c>
      <c r="F289" s="11" t="s">
        <v>844</v>
      </c>
      <c r="G289" s="10" t="s">
        <v>1168</v>
      </c>
      <c r="H289" s="3" t="s">
        <v>1267</v>
      </c>
      <c r="I289" s="28" t="s">
        <v>1272</v>
      </c>
      <c r="J289" s="25" t="s">
        <v>1268</v>
      </c>
      <c r="K289" s="25" t="s">
        <v>1268</v>
      </c>
      <c r="L289" s="25" t="s">
        <v>1268</v>
      </c>
      <c r="M289" s="25" t="s">
        <v>1268</v>
      </c>
      <c r="N289" s="25" t="s">
        <v>1268</v>
      </c>
      <c r="O289" s="25" t="s">
        <v>1268</v>
      </c>
      <c r="P289" s="25" t="s">
        <v>1268</v>
      </c>
      <c r="Q289" s="25" t="s">
        <v>1268</v>
      </c>
      <c r="R289" s="10">
        <v>38561</v>
      </c>
      <c r="S289" s="10">
        <v>144</v>
      </c>
      <c r="T289" s="14" t="e">
        <f>VLOOKUP(F289,#REF!,6,0)</f>
        <v>#REF!</v>
      </c>
      <c r="U289" s="14"/>
      <c r="V289" s="14"/>
      <c r="W289" s="14">
        <f t="shared" si="5"/>
        <v>0</v>
      </c>
      <c r="X289" s="14">
        <v>144</v>
      </c>
    </row>
    <row r="290" spans="1:24" s="13" customFormat="1" ht="32.25" customHeight="1" x14ac:dyDescent="0.4">
      <c r="A290" s="10">
        <v>284</v>
      </c>
      <c r="B290" s="11" t="s">
        <v>1029</v>
      </c>
      <c r="C290" s="11" t="s">
        <v>1029</v>
      </c>
      <c r="D290" s="20">
        <v>9</v>
      </c>
      <c r="E290" s="20" t="s">
        <v>1269</v>
      </c>
      <c r="F290" s="11" t="s">
        <v>845</v>
      </c>
      <c r="G290" s="10" t="s">
        <v>1168</v>
      </c>
      <c r="H290" s="3" t="s">
        <v>1267</v>
      </c>
      <c r="I290" s="28" t="s">
        <v>1272</v>
      </c>
      <c r="J290" s="25" t="s">
        <v>1268</v>
      </c>
      <c r="K290" s="25" t="s">
        <v>1268</v>
      </c>
      <c r="L290" s="25" t="s">
        <v>1268</v>
      </c>
      <c r="M290" s="25" t="s">
        <v>1268</v>
      </c>
      <c r="N290" s="25" t="s">
        <v>1268</v>
      </c>
      <c r="O290" s="25" t="s">
        <v>1268</v>
      </c>
      <c r="P290" s="25" t="s">
        <v>1268</v>
      </c>
      <c r="Q290" s="25" t="s">
        <v>1268</v>
      </c>
      <c r="R290" s="10">
        <v>43034</v>
      </c>
      <c r="S290" s="10">
        <v>204</v>
      </c>
      <c r="T290" s="14" t="e">
        <f>VLOOKUP(F290,#REF!,6,0)</f>
        <v>#REF!</v>
      </c>
      <c r="U290" s="14"/>
      <c r="V290" s="14"/>
      <c r="W290" s="14">
        <f t="shared" si="5"/>
        <v>0</v>
      </c>
      <c r="X290" s="14">
        <v>204</v>
      </c>
    </row>
    <row r="291" spans="1:24" s="13" customFormat="1" ht="32.25" customHeight="1" x14ac:dyDescent="0.4">
      <c r="A291" s="10">
        <v>285</v>
      </c>
      <c r="B291" s="11" t="s">
        <v>1029</v>
      </c>
      <c r="C291" s="11" t="s">
        <v>1029</v>
      </c>
      <c r="D291" s="20">
        <v>10</v>
      </c>
      <c r="E291" s="20" t="s">
        <v>1269</v>
      </c>
      <c r="F291" s="11" t="s">
        <v>846</v>
      </c>
      <c r="G291" s="10" t="s">
        <v>1168</v>
      </c>
      <c r="H291" s="3" t="s">
        <v>1267</v>
      </c>
      <c r="I291" s="28" t="s">
        <v>1272</v>
      </c>
      <c r="J291" s="25" t="s">
        <v>1268</v>
      </c>
      <c r="K291" s="25" t="s">
        <v>1268</v>
      </c>
      <c r="L291" s="25" t="s">
        <v>1268</v>
      </c>
      <c r="M291" s="25" t="s">
        <v>1268</v>
      </c>
      <c r="N291" s="25" t="s">
        <v>1268</v>
      </c>
      <c r="O291" s="25" t="s">
        <v>1268</v>
      </c>
      <c r="P291" s="25" t="s">
        <v>1268</v>
      </c>
      <c r="Q291" s="25" t="s">
        <v>1268</v>
      </c>
      <c r="R291" s="10">
        <v>34783</v>
      </c>
      <c r="S291" s="10">
        <v>182</v>
      </c>
      <c r="T291" s="14" t="e">
        <f>VLOOKUP(F291,#REF!,6,0)</f>
        <v>#REF!</v>
      </c>
      <c r="U291" s="14"/>
      <c r="V291" s="14"/>
      <c r="W291" s="14">
        <f t="shared" si="5"/>
        <v>0</v>
      </c>
      <c r="X291" s="14">
        <v>182</v>
      </c>
    </row>
    <row r="292" spans="1:24" s="13" customFormat="1" ht="32.25" customHeight="1" x14ac:dyDescent="0.4">
      <c r="A292" s="10">
        <v>286</v>
      </c>
      <c r="B292" s="11" t="s">
        <v>1029</v>
      </c>
      <c r="C292" s="11" t="s">
        <v>1029</v>
      </c>
      <c r="D292" s="20">
        <v>15</v>
      </c>
      <c r="E292" s="20" t="s">
        <v>1269</v>
      </c>
      <c r="F292" s="11" t="s">
        <v>847</v>
      </c>
      <c r="G292" s="10" t="s">
        <v>1168</v>
      </c>
      <c r="H292" s="3" t="s">
        <v>1267</v>
      </c>
      <c r="I292" s="28" t="s">
        <v>1272</v>
      </c>
      <c r="J292" s="25" t="s">
        <v>1268</v>
      </c>
      <c r="K292" s="25" t="s">
        <v>1268</v>
      </c>
      <c r="L292" s="25" t="s">
        <v>1268</v>
      </c>
      <c r="M292" s="25" t="s">
        <v>1268</v>
      </c>
      <c r="N292" s="25" t="s">
        <v>1268</v>
      </c>
      <c r="O292" s="25" t="s">
        <v>1268</v>
      </c>
      <c r="P292" s="25" t="s">
        <v>1268</v>
      </c>
      <c r="Q292" s="25" t="s">
        <v>1268</v>
      </c>
      <c r="R292" s="10">
        <v>35629</v>
      </c>
      <c r="S292" s="10">
        <v>109</v>
      </c>
      <c r="T292" s="14" t="e">
        <f>VLOOKUP(F292,#REF!,6,0)</f>
        <v>#REF!</v>
      </c>
      <c r="U292" s="14"/>
      <c r="V292" s="14"/>
      <c r="W292" s="14">
        <f t="shared" si="5"/>
        <v>0</v>
      </c>
      <c r="X292" s="14">
        <v>109</v>
      </c>
    </row>
    <row r="293" spans="1:24" s="13" customFormat="1" ht="32.25" customHeight="1" x14ac:dyDescent="0.4">
      <c r="A293" s="10">
        <v>287</v>
      </c>
      <c r="B293" s="11" t="s">
        <v>1029</v>
      </c>
      <c r="C293" s="11" t="s">
        <v>1029</v>
      </c>
      <c r="D293" s="20">
        <v>8</v>
      </c>
      <c r="E293" s="20" t="s">
        <v>1269</v>
      </c>
      <c r="F293" s="11" t="s">
        <v>848</v>
      </c>
      <c r="G293" s="10" t="s">
        <v>1168</v>
      </c>
      <c r="H293" s="3" t="s">
        <v>1267</v>
      </c>
      <c r="I293" s="28" t="s">
        <v>1272</v>
      </c>
      <c r="J293" s="25" t="s">
        <v>1268</v>
      </c>
      <c r="K293" s="25" t="s">
        <v>1268</v>
      </c>
      <c r="L293" s="25" t="s">
        <v>1268</v>
      </c>
      <c r="M293" s="25" t="s">
        <v>1268</v>
      </c>
      <c r="N293" s="25" t="s">
        <v>1268</v>
      </c>
      <c r="O293" s="25" t="s">
        <v>1268</v>
      </c>
      <c r="P293" s="25" t="s">
        <v>1268</v>
      </c>
      <c r="Q293" s="25" t="s">
        <v>1268</v>
      </c>
      <c r="R293" s="10">
        <v>14750</v>
      </c>
      <c r="S293" s="10">
        <v>54</v>
      </c>
      <c r="T293" s="14" t="e">
        <f>VLOOKUP(F293,#REF!,6,0)</f>
        <v>#REF!</v>
      </c>
      <c r="U293" s="14"/>
      <c r="V293" s="14"/>
      <c r="W293" s="14">
        <f t="shared" si="5"/>
        <v>0</v>
      </c>
      <c r="X293" s="14">
        <v>54</v>
      </c>
    </row>
    <row r="294" spans="1:24" s="13" customFormat="1" ht="32.25" customHeight="1" x14ac:dyDescent="0.4">
      <c r="A294" s="10">
        <v>288</v>
      </c>
      <c r="B294" s="11" t="s">
        <v>1029</v>
      </c>
      <c r="C294" s="11" t="s">
        <v>1029</v>
      </c>
      <c r="D294" s="20">
        <v>14</v>
      </c>
      <c r="E294" s="20" t="s">
        <v>1269</v>
      </c>
      <c r="F294" s="11" t="s">
        <v>849</v>
      </c>
      <c r="G294" s="10" t="s">
        <v>1168</v>
      </c>
      <c r="H294" s="3" t="s">
        <v>1267</v>
      </c>
      <c r="I294" s="28" t="s">
        <v>1272</v>
      </c>
      <c r="J294" s="25" t="s">
        <v>1268</v>
      </c>
      <c r="K294" s="25" t="s">
        <v>1268</v>
      </c>
      <c r="L294" s="25" t="s">
        <v>1268</v>
      </c>
      <c r="M294" s="25" t="s">
        <v>1268</v>
      </c>
      <c r="N294" s="25" t="s">
        <v>1268</v>
      </c>
      <c r="O294" s="25" t="s">
        <v>1268</v>
      </c>
      <c r="P294" s="25" t="s">
        <v>1268</v>
      </c>
      <c r="Q294" s="25" t="s">
        <v>1268</v>
      </c>
      <c r="R294" s="10">
        <v>44517</v>
      </c>
      <c r="S294" s="10">
        <v>99</v>
      </c>
      <c r="T294" s="14" t="e">
        <f>VLOOKUP(F294,#REF!,6,0)</f>
        <v>#REF!</v>
      </c>
      <c r="U294" s="14"/>
      <c r="V294" s="14"/>
      <c r="W294" s="14">
        <f t="shared" si="5"/>
        <v>0</v>
      </c>
      <c r="X294" s="14">
        <v>99</v>
      </c>
    </row>
    <row r="295" spans="1:24" s="13" customFormat="1" ht="32.25" customHeight="1" x14ac:dyDescent="0.4">
      <c r="A295" s="10">
        <v>289</v>
      </c>
      <c r="B295" s="11" t="s">
        <v>1029</v>
      </c>
      <c r="C295" s="11" t="s">
        <v>1029</v>
      </c>
      <c r="D295" s="20">
        <v>16</v>
      </c>
      <c r="E295" s="20" t="s">
        <v>1269</v>
      </c>
      <c r="F295" s="11" t="s">
        <v>850</v>
      </c>
      <c r="G295" s="10" t="s">
        <v>1168</v>
      </c>
      <c r="H295" s="3" t="s">
        <v>1267</v>
      </c>
      <c r="I295" s="28" t="s">
        <v>1272</v>
      </c>
      <c r="J295" s="25" t="s">
        <v>1268</v>
      </c>
      <c r="K295" s="25" t="s">
        <v>1268</v>
      </c>
      <c r="L295" s="25" t="s">
        <v>1268</v>
      </c>
      <c r="M295" s="25" t="s">
        <v>1268</v>
      </c>
      <c r="N295" s="25" t="s">
        <v>1268</v>
      </c>
      <c r="O295" s="25" t="s">
        <v>1268</v>
      </c>
      <c r="P295" s="25" t="s">
        <v>1268</v>
      </c>
      <c r="Q295" s="25" t="s">
        <v>1268</v>
      </c>
      <c r="R295" s="10">
        <v>50997</v>
      </c>
      <c r="S295" s="10">
        <v>109</v>
      </c>
      <c r="T295" s="14" t="e">
        <f>VLOOKUP(F295,#REF!,6,0)</f>
        <v>#REF!</v>
      </c>
      <c r="U295" s="14"/>
      <c r="V295" s="14"/>
      <c r="W295" s="14">
        <f t="shared" si="5"/>
        <v>0</v>
      </c>
      <c r="X295" s="14">
        <v>109</v>
      </c>
    </row>
    <row r="296" spans="1:24" s="13" customFormat="1" ht="32.25" customHeight="1" x14ac:dyDescent="0.4">
      <c r="A296" s="10">
        <v>290</v>
      </c>
      <c r="B296" s="11" t="s">
        <v>1029</v>
      </c>
      <c r="C296" s="11" t="s">
        <v>1029</v>
      </c>
      <c r="D296" s="20">
        <v>4</v>
      </c>
      <c r="E296" s="20" t="s">
        <v>1269</v>
      </c>
      <c r="F296" s="11" t="s">
        <v>851</v>
      </c>
      <c r="G296" s="10" t="s">
        <v>1168</v>
      </c>
      <c r="H296" s="3" t="s">
        <v>1267</v>
      </c>
      <c r="I296" s="28" t="s">
        <v>1272</v>
      </c>
      <c r="J296" s="25" t="s">
        <v>1268</v>
      </c>
      <c r="K296" s="25" t="s">
        <v>1268</v>
      </c>
      <c r="L296" s="25" t="s">
        <v>1268</v>
      </c>
      <c r="M296" s="25" t="s">
        <v>1268</v>
      </c>
      <c r="N296" s="25" t="s">
        <v>1268</v>
      </c>
      <c r="O296" s="25" t="s">
        <v>1268</v>
      </c>
      <c r="P296" s="25" t="s">
        <v>1268</v>
      </c>
      <c r="Q296" s="25" t="s">
        <v>1268</v>
      </c>
      <c r="R296" s="10">
        <v>43132</v>
      </c>
      <c r="S296" s="10">
        <v>53</v>
      </c>
      <c r="T296" s="14" t="e">
        <f>VLOOKUP(F296,#REF!,6,0)</f>
        <v>#REF!</v>
      </c>
      <c r="U296" s="14"/>
      <c r="V296" s="14"/>
      <c r="W296" s="14">
        <f t="shared" si="5"/>
        <v>0</v>
      </c>
      <c r="X296" s="14">
        <v>53</v>
      </c>
    </row>
    <row r="297" spans="1:24" s="13" customFormat="1" ht="32.25" customHeight="1" x14ac:dyDescent="0.4">
      <c r="A297" s="10">
        <v>291</v>
      </c>
      <c r="B297" s="11" t="s">
        <v>1029</v>
      </c>
      <c r="C297" s="11" t="s">
        <v>1029</v>
      </c>
      <c r="D297" s="20">
        <v>4</v>
      </c>
      <c r="E297" s="20" t="s">
        <v>1269</v>
      </c>
      <c r="F297" s="11" t="s">
        <v>852</v>
      </c>
      <c r="G297" s="10" t="s">
        <v>1168</v>
      </c>
      <c r="H297" s="3" t="s">
        <v>1267</v>
      </c>
      <c r="I297" s="28" t="s">
        <v>1272</v>
      </c>
      <c r="J297" s="25" t="s">
        <v>1268</v>
      </c>
      <c r="K297" s="25" t="s">
        <v>1268</v>
      </c>
      <c r="L297" s="25" t="s">
        <v>1268</v>
      </c>
      <c r="M297" s="25" t="s">
        <v>1268</v>
      </c>
      <c r="N297" s="25" t="s">
        <v>1268</v>
      </c>
      <c r="O297" s="25" t="s">
        <v>1268</v>
      </c>
      <c r="P297" s="25" t="s">
        <v>1268</v>
      </c>
      <c r="Q297" s="25" t="s">
        <v>1268</v>
      </c>
      <c r="R297" s="10">
        <v>41614</v>
      </c>
      <c r="S297" s="10">
        <v>61</v>
      </c>
      <c r="T297" s="14" t="e">
        <f>VLOOKUP(F297,#REF!,6,0)</f>
        <v>#REF!</v>
      </c>
      <c r="U297" s="14"/>
      <c r="V297" s="14"/>
      <c r="W297" s="14">
        <f t="shared" si="5"/>
        <v>0</v>
      </c>
      <c r="X297" s="14">
        <v>61</v>
      </c>
    </row>
    <row r="298" spans="1:24" s="13" customFormat="1" ht="32.25" customHeight="1" x14ac:dyDescent="0.4">
      <c r="A298" s="10">
        <v>293</v>
      </c>
      <c r="B298" s="11" t="s">
        <v>1030</v>
      </c>
      <c r="C298" s="11" t="s">
        <v>1030</v>
      </c>
      <c r="D298" s="291">
        <f>10+28+30+20+35+10+15</f>
        <v>148</v>
      </c>
      <c r="E298" s="20" t="s">
        <v>1269</v>
      </c>
      <c r="F298" s="11" t="s">
        <v>854</v>
      </c>
      <c r="G298" s="10" t="s">
        <v>1168</v>
      </c>
      <c r="H298" s="3" t="s">
        <v>1267</v>
      </c>
      <c r="I298" s="28" t="s">
        <v>1272</v>
      </c>
      <c r="J298" s="25" t="s">
        <v>1268</v>
      </c>
      <c r="K298" s="25" t="s">
        <v>1268</v>
      </c>
      <c r="L298" s="25" t="s">
        <v>1268</v>
      </c>
      <c r="M298" s="25" t="s">
        <v>1268</v>
      </c>
      <c r="N298" s="25" t="s">
        <v>1268</v>
      </c>
      <c r="O298" s="25" t="s">
        <v>1268</v>
      </c>
      <c r="P298" s="25" t="s">
        <v>1268</v>
      </c>
      <c r="Q298" s="25" t="s">
        <v>1268</v>
      </c>
      <c r="R298" s="10">
        <v>22302</v>
      </c>
      <c r="S298" s="10">
        <v>0</v>
      </c>
      <c r="T298" s="14" t="e">
        <f>VLOOKUP(F298,#REF!,6,0)</f>
        <v>#REF!</v>
      </c>
      <c r="U298" s="14"/>
      <c r="V298" s="14"/>
      <c r="W298" s="14">
        <f t="shared" si="5"/>
        <v>0</v>
      </c>
      <c r="X298" s="14">
        <v>0</v>
      </c>
    </row>
    <row r="299" spans="1:24" s="13" customFormat="1" ht="32.25" customHeight="1" x14ac:dyDescent="0.4">
      <c r="A299" s="10">
        <v>295</v>
      </c>
      <c r="B299" s="11" t="s">
        <v>1030</v>
      </c>
      <c r="C299" s="11" t="s">
        <v>1030</v>
      </c>
      <c r="D299" s="292"/>
      <c r="E299" s="20" t="s">
        <v>1269</v>
      </c>
      <c r="F299" s="11" t="s">
        <v>856</v>
      </c>
      <c r="G299" s="10">
        <v>1.18</v>
      </c>
      <c r="H299" s="3" t="s">
        <v>1267</v>
      </c>
      <c r="I299" s="28" t="s">
        <v>1272</v>
      </c>
      <c r="J299" s="25" t="s">
        <v>1268</v>
      </c>
      <c r="K299" s="25" t="s">
        <v>1268</v>
      </c>
      <c r="L299" s="25" t="s">
        <v>1268</v>
      </c>
      <c r="M299" s="10">
        <v>2.19</v>
      </c>
      <c r="N299" s="25" t="s">
        <v>1268</v>
      </c>
      <c r="O299" s="25" t="s">
        <v>1268</v>
      </c>
      <c r="P299" s="25" t="s">
        <v>1268</v>
      </c>
      <c r="Q299" s="25" t="s">
        <v>1268</v>
      </c>
      <c r="R299" s="10">
        <v>119517</v>
      </c>
      <c r="S299" s="10">
        <v>728</v>
      </c>
      <c r="T299" s="14" t="e">
        <f>VLOOKUP(F299,#REF!,6,0)</f>
        <v>#REF!</v>
      </c>
      <c r="U299" s="14"/>
      <c r="V299" s="14"/>
      <c r="W299" s="14">
        <f t="shared" si="5"/>
        <v>0</v>
      </c>
      <c r="X299" s="14">
        <v>368</v>
      </c>
    </row>
    <row r="300" spans="1:24" s="13" customFormat="1" ht="32.25" customHeight="1" x14ac:dyDescent="0.4">
      <c r="A300" s="10">
        <v>296</v>
      </c>
      <c r="B300" s="11" t="s">
        <v>1030</v>
      </c>
      <c r="C300" s="11" t="s">
        <v>1030</v>
      </c>
      <c r="D300" s="292"/>
      <c r="E300" s="20" t="s">
        <v>1269</v>
      </c>
      <c r="F300" s="11" t="s">
        <v>857</v>
      </c>
      <c r="G300" s="10">
        <v>1</v>
      </c>
      <c r="H300" s="3" t="s">
        <v>1267</v>
      </c>
      <c r="I300" s="28" t="s">
        <v>1272</v>
      </c>
      <c r="J300" s="25" t="s">
        <v>1268</v>
      </c>
      <c r="K300" s="25" t="s">
        <v>1268</v>
      </c>
      <c r="L300" s="25" t="s">
        <v>1268</v>
      </c>
      <c r="M300" s="10">
        <v>2.12</v>
      </c>
      <c r="N300" s="25" t="s">
        <v>1268</v>
      </c>
      <c r="O300" s="25" t="s">
        <v>1268</v>
      </c>
      <c r="P300" s="25" t="s">
        <v>1268</v>
      </c>
      <c r="Q300" s="25" t="s">
        <v>1268</v>
      </c>
      <c r="R300" s="10">
        <v>74962</v>
      </c>
      <c r="S300" s="10">
        <v>659</v>
      </c>
      <c r="T300" s="14" t="e">
        <f>VLOOKUP(F300,#REF!,6,0)</f>
        <v>#REF!</v>
      </c>
      <c r="U300" s="14"/>
      <c r="V300" s="14"/>
      <c r="W300" s="14">
        <f t="shared" si="5"/>
        <v>0</v>
      </c>
      <c r="X300" s="14">
        <v>299</v>
      </c>
    </row>
    <row r="301" spans="1:24" s="13" customFormat="1" ht="32.25" customHeight="1" x14ac:dyDescent="0.4">
      <c r="A301" s="10">
        <v>297</v>
      </c>
      <c r="B301" s="11" t="s">
        <v>1030</v>
      </c>
      <c r="C301" s="11" t="s">
        <v>1030</v>
      </c>
      <c r="D301" s="292"/>
      <c r="E301" s="20" t="s">
        <v>1269</v>
      </c>
      <c r="F301" s="11" t="s">
        <v>858</v>
      </c>
      <c r="G301" s="10" t="s">
        <v>1168</v>
      </c>
      <c r="H301" s="3" t="s">
        <v>1267</v>
      </c>
      <c r="I301" s="28" t="s">
        <v>1272</v>
      </c>
      <c r="J301" s="25" t="s">
        <v>1268</v>
      </c>
      <c r="K301" s="25" t="s">
        <v>1268</v>
      </c>
      <c r="L301" s="25" t="s">
        <v>1268</v>
      </c>
      <c r="M301" s="25" t="s">
        <v>1268</v>
      </c>
      <c r="N301" s="25" t="s">
        <v>1268</v>
      </c>
      <c r="O301" s="25" t="s">
        <v>1268</v>
      </c>
      <c r="P301" s="25" t="s">
        <v>1268</v>
      </c>
      <c r="Q301" s="25" t="s">
        <v>1268</v>
      </c>
      <c r="R301" s="10">
        <v>41759</v>
      </c>
      <c r="S301" s="10">
        <v>166</v>
      </c>
      <c r="T301" s="14" t="e">
        <f>VLOOKUP(F301,#REF!,6,0)</f>
        <v>#REF!</v>
      </c>
      <c r="U301" s="14" t="e">
        <f>VLOOKUP(F301,#REF!,7,0)</f>
        <v>#REF!</v>
      </c>
      <c r="V301" s="14" t="e">
        <f>VLOOKUP(F301,#REF!,8,0)</f>
        <v>#REF!</v>
      </c>
      <c r="W301" s="14" t="e">
        <f t="shared" si="5"/>
        <v>#REF!</v>
      </c>
      <c r="X301" s="14">
        <v>166</v>
      </c>
    </row>
    <row r="302" spans="1:24" s="13" customFormat="1" ht="32.25" customHeight="1" x14ac:dyDescent="0.4">
      <c r="A302" s="10">
        <v>298</v>
      </c>
      <c r="B302" s="11" t="s">
        <v>1030</v>
      </c>
      <c r="C302" s="11" t="s">
        <v>1030</v>
      </c>
      <c r="D302" s="292"/>
      <c r="E302" s="20" t="s">
        <v>1269</v>
      </c>
      <c r="F302" s="11" t="s">
        <v>859</v>
      </c>
      <c r="G302" s="10" t="s">
        <v>1168</v>
      </c>
      <c r="H302" s="3" t="s">
        <v>1267</v>
      </c>
      <c r="I302" s="28" t="s">
        <v>1272</v>
      </c>
      <c r="J302" s="25" t="s">
        <v>1268</v>
      </c>
      <c r="K302" s="25" t="s">
        <v>1268</v>
      </c>
      <c r="L302" s="25" t="s">
        <v>1268</v>
      </c>
      <c r="M302" s="25" t="s">
        <v>1268</v>
      </c>
      <c r="N302" s="25" t="s">
        <v>1268</v>
      </c>
      <c r="O302" s="25" t="s">
        <v>1268</v>
      </c>
      <c r="P302" s="25" t="s">
        <v>1268</v>
      </c>
      <c r="Q302" s="25" t="s">
        <v>1268</v>
      </c>
      <c r="R302" s="10">
        <v>68404</v>
      </c>
      <c r="S302" s="10">
        <v>331</v>
      </c>
      <c r="T302" s="14" t="e">
        <f>VLOOKUP(F302,#REF!,6,0)</f>
        <v>#REF!</v>
      </c>
      <c r="U302" s="14" t="e">
        <f>VLOOKUP(F302,#REF!,7,0)</f>
        <v>#REF!</v>
      </c>
      <c r="V302" s="14" t="e">
        <f>VLOOKUP(F302,#REF!,8,0)</f>
        <v>#REF!</v>
      </c>
      <c r="W302" s="14" t="e">
        <f t="shared" si="5"/>
        <v>#REF!</v>
      </c>
      <c r="X302" s="14">
        <v>331</v>
      </c>
    </row>
    <row r="303" spans="1:24" s="13" customFormat="1" ht="32.25" customHeight="1" x14ac:dyDescent="0.4">
      <c r="A303" s="10">
        <v>299</v>
      </c>
      <c r="B303" s="11" t="s">
        <v>1030</v>
      </c>
      <c r="C303" s="11" t="s">
        <v>1030</v>
      </c>
      <c r="D303" s="292"/>
      <c r="E303" s="20" t="s">
        <v>1269</v>
      </c>
      <c r="F303" s="11" t="s">
        <v>860</v>
      </c>
      <c r="G303" s="10" t="s">
        <v>1168</v>
      </c>
      <c r="H303" s="3" t="s">
        <v>1267</v>
      </c>
      <c r="I303" s="28" t="s">
        <v>1272</v>
      </c>
      <c r="J303" s="25" t="s">
        <v>1268</v>
      </c>
      <c r="K303" s="25" t="s">
        <v>1268</v>
      </c>
      <c r="L303" s="25" t="s">
        <v>1268</v>
      </c>
      <c r="M303" s="25" t="s">
        <v>1268</v>
      </c>
      <c r="N303" s="25" t="s">
        <v>1268</v>
      </c>
      <c r="O303" s="25" t="s">
        <v>1268</v>
      </c>
      <c r="P303" s="25" t="s">
        <v>1268</v>
      </c>
      <c r="Q303" s="25" t="s">
        <v>1268</v>
      </c>
      <c r="R303" s="10">
        <v>15782</v>
      </c>
      <c r="S303" s="10">
        <v>40</v>
      </c>
      <c r="T303" s="14" t="e">
        <f>VLOOKUP(F303,#REF!,6,0)</f>
        <v>#REF!</v>
      </c>
      <c r="U303" s="14"/>
      <c r="V303" s="14"/>
      <c r="W303" s="14">
        <f t="shared" si="5"/>
        <v>0</v>
      </c>
      <c r="X303" s="14">
        <v>40</v>
      </c>
    </row>
    <row r="304" spans="1:24" s="13" customFormat="1" ht="32.25" customHeight="1" x14ac:dyDescent="0.4">
      <c r="A304" s="10">
        <v>300</v>
      </c>
      <c r="B304" s="11" t="s">
        <v>1030</v>
      </c>
      <c r="C304" s="11" t="s">
        <v>1030</v>
      </c>
      <c r="D304" s="293"/>
      <c r="E304" s="20" t="s">
        <v>1269</v>
      </c>
      <c r="F304" s="11" t="s">
        <v>861</v>
      </c>
      <c r="G304" s="10" t="s">
        <v>1168</v>
      </c>
      <c r="H304" s="3" t="s">
        <v>1267</v>
      </c>
      <c r="I304" s="28" t="s">
        <v>1272</v>
      </c>
      <c r="J304" s="25" t="s">
        <v>1268</v>
      </c>
      <c r="K304" s="25" t="s">
        <v>1268</v>
      </c>
      <c r="L304" s="25" t="s">
        <v>1268</v>
      </c>
      <c r="M304" s="25" t="s">
        <v>1268</v>
      </c>
      <c r="N304" s="25" t="s">
        <v>1268</v>
      </c>
      <c r="O304" s="25" t="s">
        <v>1268</v>
      </c>
      <c r="P304" s="25" t="s">
        <v>1268</v>
      </c>
      <c r="Q304" s="25" t="s">
        <v>1268</v>
      </c>
      <c r="R304" s="10">
        <v>41103</v>
      </c>
      <c r="S304" s="10">
        <v>109</v>
      </c>
      <c r="T304" s="14" t="e">
        <f>VLOOKUP(F304,#REF!,6,0)</f>
        <v>#REF!</v>
      </c>
      <c r="U304" s="14"/>
      <c r="V304" s="14"/>
      <c r="W304" s="14">
        <f t="shared" si="5"/>
        <v>0</v>
      </c>
      <c r="X304" s="14">
        <v>109</v>
      </c>
    </row>
    <row r="305" spans="1:24" s="13" customFormat="1" ht="32.25" customHeight="1" x14ac:dyDescent="0.4">
      <c r="A305" s="10">
        <v>294</v>
      </c>
      <c r="B305" s="11" t="s">
        <v>1030</v>
      </c>
      <c r="C305" s="11" t="s">
        <v>1108</v>
      </c>
      <c r="D305" s="20">
        <v>30</v>
      </c>
      <c r="E305" s="20" t="s">
        <v>1269</v>
      </c>
      <c r="F305" s="11" t="s">
        <v>855</v>
      </c>
      <c r="G305" s="10" t="s">
        <v>1182</v>
      </c>
      <c r="H305" s="3" t="s">
        <v>1267</v>
      </c>
      <c r="I305" s="28" t="s">
        <v>1272</v>
      </c>
      <c r="J305" s="25" t="s">
        <v>1268</v>
      </c>
      <c r="K305" s="25" t="s">
        <v>1268</v>
      </c>
      <c r="L305" s="25" t="s">
        <v>1268</v>
      </c>
      <c r="M305" s="25" t="s">
        <v>1268</v>
      </c>
      <c r="N305" s="25" t="s">
        <v>1268</v>
      </c>
      <c r="O305" s="25" t="s">
        <v>1268</v>
      </c>
      <c r="P305" s="25" t="s">
        <v>1268</v>
      </c>
      <c r="Q305" s="25" t="s">
        <v>1268</v>
      </c>
      <c r="R305" s="10">
        <v>66303</v>
      </c>
      <c r="S305" s="10">
        <v>168</v>
      </c>
      <c r="T305" s="14" t="e">
        <f>VLOOKUP(F305,#REF!,6,0)</f>
        <v>#REF!</v>
      </c>
      <c r="U305" s="14"/>
      <c r="V305" s="14"/>
      <c r="W305" s="14">
        <f t="shared" si="5"/>
        <v>0</v>
      </c>
      <c r="X305" s="14">
        <v>168</v>
      </c>
    </row>
    <row r="306" spans="1:24" s="13" customFormat="1" ht="32.25" customHeight="1" x14ac:dyDescent="0.4">
      <c r="A306" s="10">
        <v>292</v>
      </c>
      <c r="B306" s="11" t="s">
        <v>1030</v>
      </c>
      <c r="C306" s="11" t="s">
        <v>1107</v>
      </c>
      <c r="D306" s="20">
        <v>20</v>
      </c>
      <c r="E306" s="20" t="s">
        <v>1269</v>
      </c>
      <c r="F306" s="11" t="s">
        <v>853</v>
      </c>
      <c r="G306" s="10" t="s">
        <v>1241</v>
      </c>
      <c r="H306" s="3" t="s">
        <v>1267</v>
      </c>
      <c r="I306" s="28" t="s">
        <v>1272</v>
      </c>
      <c r="J306" s="25" t="s">
        <v>1268</v>
      </c>
      <c r="K306" s="25" t="s">
        <v>1268</v>
      </c>
      <c r="L306" s="25" t="s">
        <v>1268</v>
      </c>
      <c r="M306" s="25" t="s">
        <v>1268</v>
      </c>
      <c r="N306" s="25" t="s">
        <v>1268</v>
      </c>
      <c r="O306" s="25" t="s">
        <v>1268</v>
      </c>
      <c r="P306" s="25" t="s">
        <v>1268</v>
      </c>
      <c r="Q306" s="25" t="s">
        <v>1268</v>
      </c>
      <c r="R306" s="10">
        <v>20200</v>
      </c>
      <c r="S306" s="10">
        <v>327</v>
      </c>
      <c r="T306" s="14" t="e">
        <f>VLOOKUP(F306,#REF!,6,0)</f>
        <v>#REF!</v>
      </c>
      <c r="U306" s="14"/>
      <c r="V306" s="14"/>
      <c r="W306" s="14">
        <f t="shared" si="5"/>
        <v>0</v>
      </c>
      <c r="X306" s="14">
        <v>327</v>
      </c>
    </row>
    <row r="307" spans="1:24" ht="32.25" customHeight="1" x14ac:dyDescent="0.4">
      <c r="A307" s="10">
        <v>305</v>
      </c>
      <c r="B307" s="11" t="s">
        <v>1031</v>
      </c>
      <c r="C307" s="11" t="s">
        <v>1031</v>
      </c>
      <c r="D307" s="291">
        <f>20+25+18+20+16+18</f>
        <v>117</v>
      </c>
      <c r="E307" s="20" t="s">
        <v>1269</v>
      </c>
      <c r="F307" s="11" t="s">
        <v>866</v>
      </c>
      <c r="G307" s="10">
        <v>0.6</v>
      </c>
      <c r="H307" s="3" t="s">
        <v>1267</v>
      </c>
      <c r="I307" s="28" t="s">
        <v>1272</v>
      </c>
      <c r="J307" s="25" t="s">
        <v>1268</v>
      </c>
      <c r="K307" s="25" t="s">
        <v>1268</v>
      </c>
      <c r="L307" s="25" t="s">
        <v>1268</v>
      </c>
      <c r="M307" s="10">
        <v>4.1399999999999997</v>
      </c>
      <c r="N307" s="25" t="s">
        <v>1268</v>
      </c>
      <c r="O307" s="25" t="s">
        <v>1268</v>
      </c>
      <c r="P307" s="25" t="s">
        <v>1268</v>
      </c>
      <c r="Q307" s="25" t="s">
        <v>1268</v>
      </c>
      <c r="R307" s="10">
        <v>42282</v>
      </c>
      <c r="S307" s="10">
        <v>1892</v>
      </c>
      <c r="T307" s="14" t="e">
        <f>VLOOKUP(F307,#REF!,6,0)</f>
        <v>#REF!</v>
      </c>
      <c r="U307" s="14"/>
      <c r="V307" s="14"/>
      <c r="W307" s="14">
        <f t="shared" si="5"/>
        <v>0</v>
      </c>
      <c r="X307" s="14">
        <v>722</v>
      </c>
    </row>
    <row r="308" spans="1:24" ht="32.25" customHeight="1" x14ac:dyDescent="0.4">
      <c r="A308" s="10">
        <v>306</v>
      </c>
      <c r="B308" s="11" t="s">
        <v>1031</v>
      </c>
      <c r="C308" s="11" t="s">
        <v>1031</v>
      </c>
      <c r="D308" s="292"/>
      <c r="E308" s="20" t="s">
        <v>1269</v>
      </c>
      <c r="F308" s="11" t="s">
        <v>867</v>
      </c>
      <c r="G308" s="10" t="s">
        <v>1230</v>
      </c>
      <c r="H308" s="3" t="s">
        <v>1267</v>
      </c>
      <c r="I308" s="28" t="s">
        <v>1272</v>
      </c>
      <c r="J308" s="25" t="s">
        <v>1268</v>
      </c>
      <c r="K308" s="25" t="s">
        <v>1268</v>
      </c>
      <c r="L308" s="25" t="s">
        <v>1268</v>
      </c>
      <c r="M308" s="25" t="s">
        <v>1268</v>
      </c>
      <c r="N308" s="25" t="s">
        <v>1268</v>
      </c>
      <c r="O308" s="25" t="s">
        <v>1268</v>
      </c>
      <c r="P308" s="25" t="s">
        <v>1268</v>
      </c>
      <c r="Q308" s="25" t="s">
        <v>1268</v>
      </c>
      <c r="R308" s="10">
        <v>33165</v>
      </c>
      <c r="S308" s="10">
        <v>3</v>
      </c>
      <c r="T308" s="14" t="e">
        <f>VLOOKUP(F308,#REF!,6,0)</f>
        <v>#REF!</v>
      </c>
      <c r="U308" s="14" t="e">
        <f>VLOOKUP(F308,#REF!,7,0)</f>
        <v>#REF!</v>
      </c>
      <c r="V308" s="14" t="e">
        <f>VLOOKUP(F308,#REF!,8,0)</f>
        <v>#REF!</v>
      </c>
      <c r="W308" s="14" t="e">
        <f t="shared" si="5"/>
        <v>#REF!</v>
      </c>
      <c r="X308" s="14">
        <v>3</v>
      </c>
    </row>
    <row r="309" spans="1:24" ht="32.25" customHeight="1" x14ac:dyDescent="0.4">
      <c r="A309" s="10">
        <v>307</v>
      </c>
      <c r="B309" s="11" t="s">
        <v>1031</v>
      </c>
      <c r="C309" s="11" t="s">
        <v>1031</v>
      </c>
      <c r="D309" s="292"/>
      <c r="E309" s="20" t="s">
        <v>1269</v>
      </c>
      <c r="F309" s="11" t="s">
        <v>868</v>
      </c>
      <c r="G309" s="10" t="s">
        <v>1178</v>
      </c>
      <c r="H309" s="3" t="s">
        <v>1267</v>
      </c>
      <c r="I309" s="28" t="s">
        <v>1272</v>
      </c>
      <c r="J309" s="25" t="s">
        <v>1268</v>
      </c>
      <c r="K309" s="25" t="s">
        <v>1268</v>
      </c>
      <c r="L309" s="25" t="s">
        <v>1268</v>
      </c>
      <c r="M309" s="25" t="s">
        <v>1268</v>
      </c>
      <c r="N309" s="25" t="s">
        <v>1268</v>
      </c>
      <c r="O309" s="25" t="s">
        <v>1268</v>
      </c>
      <c r="P309" s="25" t="s">
        <v>1268</v>
      </c>
      <c r="Q309" s="25" t="s">
        <v>1268</v>
      </c>
      <c r="R309" s="10">
        <v>32842</v>
      </c>
      <c r="S309" s="10">
        <v>302</v>
      </c>
      <c r="T309" s="14" t="e">
        <f>VLOOKUP(F309,#REF!,6,0)</f>
        <v>#REF!</v>
      </c>
      <c r="U309" s="14" t="e">
        <f>VLOOKUP(F309,#REF!,7,0)</f>
        <v>#REF!</v>
      </c>
      <c r="V309" s="14" t="e">
        <f>VLOOKUP(F309,#REF!,8,0)</f>
        <v>#REF!</v>
      </c>
      <c r="W309" s="14" t="e">
        <f t="shared" si="5"/>
        <v>#REF!</v>
      </c>
      <c r="X309" s="14">
        <v>302</v>
      </c>
    </row>
    <row r="310" spans="1:24" ht="32.25" customHeight="1" x14ac:dyDescent="0.4">
      <c r="A310" s="10">
        <v>308</v>
      </c>
      <c r="B310" s="11" t="s">
        <v>1031</v>
      </c>
      <c r="C310" s="11" t="s">
        <v>1031</v>
      </c>
      <c r="D310" s="292"/>
      <c r="E310" s="20" t="s">
        <v>1269</v>
      </c>
      <c r="F310" s="11" t="s">
        <v>869</v>
      </c>
      <c r="G310" s="10" t="s">
        <v>1168</v>
      </c>
      <c r="H310" s="3" t="s">
        <v>1267</v>
      </c>
      <c r="I310" s="28" t="s">
        <v>1272</v>
      </c>
      <c r="J310" s="25" t="s">
        <v>1268</v>
      </c>
      <c r="K310" s="25" t="s">
        <v>1268</v>
      </c>
      <c r="L310" s="25" t="s">
        <v>1268</v>
      </c>
      <c r="M310" s="25" t="s">
        <v>1268</v>
      </c>
      <c r="N310" s="25" t="s">
        <v>1268</v>
      </c>
      <c r="O310" s="25" t="s">
        <v>1268</v>
      </c>
      <c r="P310" s="25" t="s">
        <v>1268</v>
      </c>
      <c r="Q310" s="25" t="s">
        <v>1268</v>
      </c>
      <c r="R310" s="10">
        <v>53118</v>
      </c>
      <c r="S310" s="10">
        <v>128</v>
      </c>
      <c r="T310" s="14" t="e">
        <f>VLOOKUP(F310,#REF!,6,0)</f>
        <v>#REF!</v>
      </c>
      <c r="U310" s="14"/>
      <c r="V310" s="14"/>
      <c r="W310" s="14">
        <f t="shared" si="5"/>
        <v>0</v>
      </c>
      <c r="X310" s="14">
        <v>128</v>
      </c>
    </row>
    <row r="311" spans="1:24" ht="32.25" customHeight="1" x14ac:dyDescent="0.4">
      <c r="A311" s="10">
        <v>309</v>
      </c>
      <c r="B311" s="11" t="s">
        <v>1031</v>
      </c>
      <c r="C311" s="11" t="s">
        <v>1031</v>
      </c>
      <c r="D311" s="292"/>
      <c r="E311" s="20" t="s">
        <v>1269</v>
      </c>
      <c r="F311" s="11" t="s">
        <v>870</v>
      </c>
      <c r="G311" s="10" t="s">
        <v>1168</v>
      </c>
      <c r="H311" s="3" t="s">
        <v>1267</v>
      </c>
      <c r="I311" s="28" t="s">
        <v>1272</v>
      </c>
      <c r="J311" s="25" t="s">
        <v>1268</v>
      </c>
      <c r="K311" s="25" t="s">
        <v>1268</v>
      </c>
      <c r="L311" s="25" t="s">
        <v>1268</v>
      </c>
      <c r="M311" s="25" t="s">
        <v>1268</v>
      </c>
      <c r="N311" s="25" t="s">
        <v>1268</v>
      </c>
      <c r="O311" s="25" t="s">
        <v>1268</v>
      </c>
      <c r="P311" s="25" t="s">
        <v>1268</v>
      </c>
      <c r="Q311" s="25" t="s">
        <v>1268</v>
      </c>
      <c r="R311" s="10">
        <v>23392</v>
      </c>
      <c r="S311" s="10">
        <v>161</v>
      </c>
      <c r="T311" s="14" t="e">
        <f>VLOOKUP(F311,#REF!,6,0)</f>
        <v>#REF!</v>
      </c>
      <c r="U311" s="14" t="e">
        <f>VLOOKUP(F311,#REF!,7,0)</f>
        <v>#REF!</v>
      </c>
      <c r="V311" s="14" t="e">
        <f>VLOOKUP(F311,#REF!,8,0)</f>
        <v>#REF!</v>
      </c>
      <c r="W311" s="14" t="e">
        <f t="shared" si="5"/>
        <v>#REF!</v>
      </c>
      <c r="X311" s="14">
        <v>161</v>
      </c>
    </row>
    <row r="312" spans="1:24" ht="32.25" customHeight="1" x14ac:dyDescent="0.4">
      <c r="A312" s="10">
        <v>310</v>
      </c>
      <c r="B312" s="11" t="s">
        <v>1031</v>
      </c>
      <c r="C312" s="11" t="s">
        <v>1031</v>
      </c>
      <c r="D312" s="293"/>
      <c r="E312" s="20" t="s">
        <v>1269</v>
      </c>
      <c r="F312" s="11" t="s">
        <v>871</v>
      </c>
      <c r="G312" s="10" t="s">
        <v>1168</v>
      </c>
      <c r="H312" s="3" t="s">
        <v>1267</v>
      </c>
      <c r="I312" s="28" t="s">
        <v>1272</v>
      </c>
      <c r="J312" s="25" t="s">
        <v>1268</v>
      </c>
      <c r="K312" s="25" t="s">
        <v>1268</v>
      </c>
      <c r="L312" s="25" t="s">
        <v>1268</v>
      </c>
      <c r="M312" s="25" t="s">
        <v>1268</v>
      </c>
      <c r="N312" s="25" t="s">
        <v>1268</v>
      </c>
      <c r="O312" s="25" t="s">
        <v>1268</v>
      </c>
      <c r="P312" s="25" t="s">
        <v>1268</v>
      </c>
      <c r="Q312" s="25" t="s">
        <v>1268</v>
      </c>
      <c r="R312" s="10">
        <v>4633</v>
      </c>
      <c r="S312" s="10">
        <v>98</v>
      </c>
      <c r="T312" s="14" t="e">
        <f>VLOOKUP(F312,#REF!,6,0)</f>
        <v>#REF!</v>
      </c>
      <c r="U312" s="14"/>
      <c r="V312" s="14"/>
      <c r="W312" s="14">
        <f t="shared" si="5"/>
        <v>0</v>
      </c>
      <c r="X312" s="14">
        <v>98</v>
      </c>
    </row>
    <row r="313" spans="1:24" ht="32.25" customHeight="1" x14ac:dyDescent="0.4">
      <c r="A313" s="10">
        <v>301</v>
      </c>
      <c r="B313" s="11" t="s">
        <v>1031</v>
      </c>
      <c r="C313" s="11" t="s">
        <v>1109</v>
      </c>
      <c r="D313" s="291">
        <f>20+22+20+18+20</f>
        <v>100</v>
      </c>
      <c r="E313" s="20" t="s">
        <v>1269</v>
      </c>
      <c r="F313" s="11" t="s">
        <v>862</v>
      </c>
      <c r="G313" s="10" t="s">
        <v>1242</v>
      </c>
      <c r="H313" s="3" t="s">
        <v>1267</v>
      </c>
      <c r="I313" s="28" t="s">
        <v>1272</v>
      </c>
      <c r="J313" s="25" t="s">
        <v>1268</v>
      </c>
      <c r="K313" s="25" t="s">
        <v>1268</v>
      </c>
      <c r="L313" s="25" t="s">
        <v>1268</v>
      </c>
      <c r="M313" s="25" t="s">
        <v>1268</v>
      </c>
      <c r="N313" s="25" t="s">
        <v>1268</v>
      </c>
      <c r="O313" s="25" t="s">
        <v>1268</v>
      </c>
      <c r="P313" s="25" t="s">
        <v>1268</v>
      </c>
      <c r="Q313" s="25" t="s">
        <v>1268</v>
      </c>
      <c r="R313" s="10">
        <v>21360</v>
      </c>
      <c r="S313" s="10">
        <v>341</v>
      </c>
      <c r="T313" s="14" t="e">
        <f>VLOOKUP(F313,#REF!,6,0)</f>
        <v>#REF!</v>
      </c>
      <c r="U313" s="14"/>
      <c r="V313" s="14"/>
      <c r="W313" s="14">
        <f t="shared" si="5"/>
        <v>0</v>
      </c>
      <c r="X313" s="14">
        <v>341</v>
      </c>
    </row>
    <row r="314" spans="1:24" ht="32.25" customHeight="1" x14ac:dyDescent="0.4">
      <c r="A314" s="10">
        <v>302</v>
      </c>
      <c r="B314" s="11" t="s">
        <v>1031</v>
      </c>
      <c r="C314" s="11" t="s">
        <v>1109</v>
      </c>
      <c r="D314" s="292"/>
      <c r="E314" s="20" t="s">
        <v>1269</v>
      </c>
      <c r="F314" s="11" t="s">
        <v>863</v>
      </c>
      <c r="G314" s="10">
        <v>1.25</v>
      </c>
      <c r="H314" s="3" t="s">
        <v>1267</v>
      </c>
      <c r="I314" s="28" t="s">
        <v>1272</v>
      </c>
      <c r="J314" s="25" t="s">
        <v>1268</v>
      </c>
      <c r="K314" s="25" t="s">
        <v>1268</v>
      </c>
      <c r="L314" s="25" t="s">
        <v>1268</v>
      </c>
      <c r="M314" s="10">
        <v>3.25</v>
      </c>
      <c r="N314" s="25" t="s">
        <v>1268</v>
      </c>
      <c r="O314" s="25" t="s">
        <v>1268</v>
      </c>
      <c r="P314" s="25" t="s">
        <v>1268</v>
      </c>
      <c r="Q314" s="25" t="s">
        <v>1268</v>
      </c>
      <c r="R314" s="10">
        <v>189909</v>
      </c>
      <c r="S314" s="10">
        <v>1265</v>
      </c>
      <c r="T314" s="14" t="e">
        <f>VLOOKUP(F314,#REF!,6,0)</f>
        <v>#REF!</v>
      </c>
      <c r="U314" s="14"/>
      <c r="V314" s="14"/>
      <c r="W314" s="14">
        <f t="shared" si="5"/>
        <v>0</v>
      </c>
      <c r="X314" s="14">
        <v>545</v>
      </c>
    </row>
    <row r="315" spans="1:24" ht="32.25" customHeight="1" x14ac:dyDescent="0.4">
      <c r="A315" s="10">
        <v>303</v>
      </c>
      <c r="B315" s="11" t="s">
        <v>1031</v>
      </c>
      <c r="C315" s="11" t="s">
        <v>1109</v>
      </c>
      <c r="D315" s="292"/>
      <c r="E315" s="20" t="s">
        <v>1269</v>
      </c>
      <c r="F315" s="11" t="s">
        <v>864</v>
      </c>
      <c r="G315" s="10">
        <v>2.65</v>
      </c>
      <c r="H315" s="3" t="s">
        <v>1267</v>
      </c>
      <c r="I315" s="28" t="s">
        <v>1272</v>
      </c>
      <c r="J315" s="25" t="s">
        <v>1268</v>
      </c>
      <c r="K315" s="25" t="s">
        <v>1268</v>
      </c>
      <c r="L315" s="25" t="s">
        <v>1268</v>
      </c>
      <c r="M315" s="10">
        <v>4</v>
      </c>
      <c r="N315" s="25" t="s">
        <v>1268</v>
      </c>
      <c r="O315" s="25" t="s">
        <v>1268</v>
      </c>
      <c r="P315" s="25" t="s">
        <v>1268</v>
      </c>
      <c r="Q315" s="25" t="s">
        <v>1268</v>
      </c>
      <c r="R315" s="10">
        <v>146993</v>
      </c>
      <c r="S315" s="10">
        <v>923</v>
      </c>
      <c r="T315" s="14" t="e">
        <f>VLOOKUP(F315,#REF!,6,0)</f>
        <v>#REF!</v>
      </c>
      <c r="U315" s="14"/>
      <c r="V315" s="14"/>
      <c r="W315" s="14">
        <f t="shared" si="5"/>
        <v>0</v>
      </c>
      <c r="X315" s="14">
        <v>473</v>
      </c>
    </row>
    <row r="316" spans="1:24" ht="32.25" customHeight="1" x14ac:dyDescent="0.4">
      <c r="A316" s="10">
        <v>304</v>
      </c>
      <c r="B316" s="11" t="s">
        <v>1031</v>
      </c>
      <c r="C316" s="11" t="s">
        <v>1109</v>
      </c>
      <c r="D316" s="292"/>
      <c r="E316" s="20" t="s">
        <v>1269</v>
      </c>
      <c r="F316" s="11" t="s">
        <v>865</v>
      </c>
      <c r="G316" s="10" t="s">
        <v>1187</v>
      </c>
      <c r="H316" s="3" t="s">
        <v>1267</v>
      </c>
      <c r="I316" s="28" t="s">
        <v>1272</v>
      </c>
      <c r="J316" s="25" t="s">
        <v>1268</v>
      </c>
      <c r="K316" s="25" t="s">
        <v>1268</v>
      </c>
      <c r="L316" s="25" t="s">
        <v>1268</v>
      </c>
      <c r="M316" s="25" t="s">
        <v>1268</v>
      </c>
      <c r="N316" s="25" t="s">
        <v>1268</v>
      </c>
      <c r="O316" s="25" t="s">
        <v>1268</v>
      </c>
      <c r="P316" s="25" t="s">
        <v>1268</v>
      </c>
      <c r="Q316" s="25" t="s">
        <v>1268</v>
      </c>
      <c r="R316" s="10">
        <v>4398</v>
      </c>
      <c r="S316" s="10">
        <v>140</v>
      </c>
      <c r="T316" s="14" t="e">
        <f>VLOOKUP(F316,#REF!,6,0)</f>
        <v>#REF!</v>
      </c>
      <c r="U316" s="14"/>
      <c r="V316" s="14"/>
      <c r="W316" s="14">
        <f t="shared" si="5"/>
        <v>0</v>
      </c>
      <c r="X316" s="14">
        <v>140</v>
      </c>
    </row>
    <row r="317" spans="1:24" ht="32.25" customHeight="1" x14ac:dyDescent="0.4">
      <c r="A317" s="10">
        <v>311</v>
      </c>
      <c r="B317" s="11" t="s">
        <v>1031</v>
      </c>
      <c r="C317" s="11" t="s">
        <v>1109</v>
      </c>
      <c r="D317" s="293"/>
      <c r="E317" s="20" t="s">
        <v>1269</v>
      </c>
      <c r="F317" s="11" t="s">
        <v>872</v>
      </c>
      <c r="G317" s="10" t="s">
        <v>1168</v>
      </c>
      <c r="H317" s="3" t="s">
        <v>1267</v>
      </c>
      <c r="I317" s="28" t="s">
        <v>1272</v>
      </c>
      <c r="J317" s="25" t="s">
        <v>1268</v>
      </c>
      <c r="K317" s="25" t="s">
        <v>1268</v>
      </c>
      <c r="L317" s="25" t="s">
        <v>1268</v>
      </c>
      <c r="M317" s="25" t="s">
        <v>1268</v>
      </c>
      <c r="N317" s="25" t="s">
        <v>1268</v>
      </c>
      <c r="O317" s="25" t="s">
        <v>1268</v>
      </c>
      <c r="P317" s="25" t="s">
        <v>1268</v>
      </c>
      <c r="Q317" s="25" t="s">
        <v>1268</v>
      </c>
      <c r="R317" s="10">
        <v>9494</v>
      </c>
      <c r="S317" s="10">
        <v>39</v>
      </c>
      <c r="T317" s="14" t="e">
        <f>VLOOKUP(F317,#REF!,6,0)</f>
        <v>#REF!</v>
      </c>
      <c r="U317" s="14"/>
      <c r="V317" s="14"/>
      <c r="W317" s="14">
        <f t="shared" si="5"/>
        <v>0</v>
      </c>
      <c r="X317" s="14">
        <v>39</v>
      </c>
    </row>
    <row r="318" spans="1:24" ht="32.25" customHeight="1" x14ac:dyDescent="0.4">
      <c r="A318" s="10">
        <v>312</v>
      </c>
      <c r="B318" s="11" t="s">
        <v>1032</v>
      </c>
      <c r="C318" s="11" t="s">
        <v>1111</v>
      </c>
      <c r="D318" s="291">
        <f>26+28+3+14+58+5+15+14+2</f>
        <v>165</v>
      </c>
      <c r="E318" s="20" t="s">
        <v>1269</v>
      </c>
      <c r="F318" s="11" t="s">
        <v>874</v>
      </c>
      <c r="G318" s="10" t="s">
        <v>1226</v>
      </c>
      <c r="H318" s="24" t="s">
        <v>1267</v>
      </c>
      <c r="I318" s="28" t="s">
        <v>1272</v>
      </c>
      <c r="J318" s="25" t="s">
        <v>1268</v>
      </c>
      <c r="K318" s="25" t="s">
        <v>1268</v>
      </c>
      <c r="L318" s="25" t="s">
        <v>1268</v>
      </c>
      <c r="M318" s="25" t="s">
        <v>1268</v>
      </c>
      <c r="N318" s="25" t="s">
        <v>1268</v>
      </c>
      <c r="O318" s="25" t="s">
        <v>1268</v>
      </c>
      <c r="P318" s="25" t="s">
        <v>1268</v>
      </c>
      <c r="Q318" s="25" t="s">
        <v>1268</v>
      </c>
      <c r="R318" s="10">
        <v>37220</v>
      </c>
      <c r="S318" s="10">
        <v>117</v>
      </c>
      <c r="T318" s="14" t="e">
        <f>VLOOKUP(F318,#REF!,6,0)</f>
        <v>#REF!</v>
      </c>
      <c r="U318" s="14"/>
      <c r="V318" s="14"/>
      <c r="W318" s="14">
        <f t="shared" si="5"/>
        <v>0</v>
      </c>
      <c r="X318" s="14">
        <v>117</v>
      </c>
    </row>
    <row r="319" spans="1:24" ht="32.25" customHeight="1" x14ac:dyDescent="0.4">
      <c r="A319" s="10">
        <v>313</v>
      </c>
      <c r="B319" s="11" t="s">
        <v>1032</v>
      </c>
      <c r="C319" s="11" t="s">
        <v>1111</v>
      </c>
      <c r="D319" s="292"/>
      <c r="E319" s="20" t="s">
        <v>1269</v>
      </c>
      <c r="F319" s="11" t="s">
        <v>875</v>
      </c>
      <c r="G319" s="10" t="s">
        <v>1174</v>
      </c>
      <c r="H319" s="24" t="s">
        <v>1267</v>
      </c>
      <c r="I319" s="28" t="s">
        <v>1272</v>
      </c>
      <c r="J319" s="25" t="s">
        <v>1268</v>
      </c>
      <c r="K319" s="25" t="s">
        <v>1268</v>
      </c>
      <c r="L319" s="25" t="s">
        <v>1268</v>
      </c>
      <c r="M319" s="25" t="s">
        <v>1268</v>
      </c>
      <c r="N319" s="25" t="s">
        <v>1268</v>
      </c>
      <c r="O319" s="25" t="s">
        <v>1268</v>
      </c>
      <c r="P319" s="25" t="s">
        <v>1268</v>
      </c>
      <c r="Q319" s="25" t="s">
        <v>1268</v>
      </c>
      <c r="R319" s="10">
        <v>46371</v>
      </c>
      <c r="S319" s="10">
        <v>258</v>
      </c>
      <c r="T319" s="14" t="e">
        <f>VLOOKUP(F319,#REF!,6,0)</f>
        <v>#REF!</v>
      </c>
      <c r="U319" s="14"/>
      <c r="V319" s="14"/>
      <c r="W319" s="14">
        <f t="shared" si="5"/>
        <v>0</v>
      </c>
      <c r="X319" s="14">
        <v>258</v>
      </c>
    </row>
    <row r="320" spans="1:24" ht="32.25" customHeight="1" x14ac:dyDescent="0.4">
      <c r="A320" s="10">
        <v>314</v>
      </c>
      <c r="B320" s="11" t="s">
        <v>1032</v>
      </c>
      <c r="C320" s="11" t="s">
        <v>1111</v>
      </c>
      <c r="D320" s="292"/>
      <c r="E320" s="20" t="s">
        <v>1269</v>
      </c>
      <c r="F320" s="11" t="s">
        <v>876</v>
      </c>
      <c r="G320" s="10" t="s">
        <v>1260</v>
      </c>
      <c r="H320" s="24" t="s">
        <v>1267</v>
      </c>
      <c r="I320" s="28" t="s">
        <v>1272</v>
      </c>
      <c r="J320" s="25" t="s">
        <v>1268</v>
      </c>
      <c r="K320" s="25" t="s">
        <v>1268</v>
      </c>
      <c r="L320" s="25" t="s">
        <v>1268</v>
      </c>
      <c r="M320" s="25" t="s">
        <v>1268</v>
      </c>
      <c r="N320" s="25" t="s">
        <v>1268</v>
      </c>
      <c r="O320" s="25" t="s">
        <v>1268</v>
      </c>
      <c r="P320" s="25" t="s">
        <v>1268</v>
      </c>
      <c r="Q320" s="25" t="s">
        <v>1268</v>
      </c>
      <c r="R320" s="10">
        <v>162161</v>
      </c>
      <c r="S320" s="10">
        <v>22</v>
      </c>
      <c r="T320" s="14" t="e">
        <f>VLOOKUP(F320,#REF!,6,0)</f>
        <v>#REF!</v>
      </c>
      <c r="U320" s="14"/>
      <c r="V320" s="14"/>
      <c r="W320" s="14">
        <f t="shared" si="5"/>
        <v>0</v>
      </c>
      <c r="X320" s="14">
        <v>22</v>
      </c>
    </row>
    <row r="321" spans="1:24" ht="32.25" customHeight="1" x14ac:dyDescent="0.4">
      <c r="A321" s="10">
        <v>315</v>
      </c>
      <c r="B321" s="11" t="s">
        <v>1032</v>
      </c>
      <c r="C321" s="11" t="s">
        <v>1111</v>
      </c>
      <c r="D321" s="292"/>
      <c r="E321" s="20" t="s">
        <v>1269</v>
      </c>
      <c r="F321" s="11" t="s">
        <v>877</v>
      </c>
      <c r="G321" s="10" t="s">
        <v>1243</v>
      </c>
      <c r="H321" s="24" t="s">
        <v>1267</v>
      </c>
      <c r="I321" s="28" t="s">
        <v>1272</v>
      </c>
      <c r="J321" s="25" t="s">
        <v>1268</v>
      </c>
      <c r="K321" s="25" t="s">
        <v>1268</v>
      </c>
      <c r="L321" s="25" t="s">
        <v>1268</v>
      </c>
      <c r="M321" s="25" t="s">
        <v>1268</v>
      </c>
      <c r="N321" s="25" t="s">
        <v>1268</v>
      </c>
      <c r="O321" s="25" t="s">
        <v>1268</v>
      </c>
      <c r="P321" s="25" t="s">
        <v>1268</v>
      </c>
      <c r="Q321" s="25" t="s">
        <v>1268</v>
      </c>
      <c r="R321" s="10">
        <v>32846</v>
      </c>
      <c r="S321" s="10">
        <v>66</v>
      </c>
      <c r="T321" s="14" t="e">
        <f>VLOOKUP(F321,#REF!,6,0)</f>
        <v>#REF!</v>
      </c>
      <c r="U321" s="14"/>
      <c r="V321" s="14"/>
      <c r="W321" s="14">
        <f t="shared" si="5"/>
        <v>0</v>
      </c>
      <c r="X321" s="14">
        <v>66</v>
      </c>
    </row>
    <row r="322" spans="1:24" ht="32.25" customHeight="1" x14ac:dyDescent="0.4">
      <c r="A322" s="10">
        <v>316</v>
      </c>
      <c r="B322" s="11" t="s">
        <v>1032</v>
      </c>
      <c r="C322" s="11" t="s">
        <v>1111</v>
      </c>
      <c r="D322" s="292"/>
      <c r="E322" s="20" t="s">
        <v>1269</v>
      </c>
      <c r="F322" s="11" t="s">
        <v>878</v>
      </c>
      <c r="G322" s="10" t="s">
        <v>1168</v>
      </c>
      <c r="H322" s="24" t="s">
        <v>1267</v>
      </c>
      <c r="I322" s="28" t="s">
        <v>1272</v>
      </c>
      <c r="J322" s="25" t="s">
        <v>1268</v>
      </c>
      <c r="K322" s="25" t="s">
        <v>1268</v>
      </c>
      <c r="L322" s="25" t="s">
        <v>1268</v>
      </c>
      <c r="M322" s="25" t="s">
        <v>1268</v>
      </c>
      <c r="N322" s="25" t="s">
        <v>1268</v>
      </c>
      <c r="O322" s="25" t="s">
        <v>1268</v>
      </c>
      <c r="P322" s="25" t="s">
        <v>1268</v>
      </c>
      <c r="Q322" s="25" t="s">
        <v>1268</v>
      </c>
      <c r="R322" s="10">
        <v>23247</v>
      </c>
      <c r="S322" s="10">
        <v>328</v>
      </c>
      <c r="T322" s="14" t="e">
        <f>VLOOKUP(F322,#REF!,6,0)</f>
        <v>#REF!</v>
      </c>
      <c r="U322" s="14"/>
      <c r="V322" s="14"/>
      <c r="W322" s="14">
        <f t="shared" si="5"/>
        <v>0</v>
      </c>
      <c r="X322" s="14">
        <v>328</v>
      </c>
    </row>
    <row r="323" spans="1:24" ht="32.25" customHeight="1" x14ac:dyDescent="0.4">
      <c r="A323" s="10">
        <v>317</v>
      </c>
      <c r="B323" s="11" t="s">
        <v>1032</v>
      </c>
      <c r="C323" s="11" t="s">
        <v>1111</v>
      </c>
      <c r="D323" s="292"/>
      <c r="E323" s="20" t="s">
        <v>1269</v>
      </c>
      <c r="F323" s="11" t="s">
        <v>879</v>
      </c>
      <c r="G323" s="10" t="s">
        <v>1191</v>
      </c>
      <c r="H323" s="24" t="s">
        <v>1267</v>
      </c>
      <c r="I323" s="28" t="s">
        <v>1272</v>
      </c>
      <c r="J323" s="25" t="s">
        <v>1268</v>
      </c>
      <c r="K323" s="25" t="s">
        <v>1268</v>
      </c>
      <c r="L323" s="25" t="s">
        <v>1268</v>
      </c>
      <c r="M323" s="25" t="s">
        <v>1268</v>
      </c>
      <c r="N323" s="25" t="s">
        <v>1268</v>
      </c>
      <c r="O323" s="25" t="s">
        <v>1268</v>
      </c>
      <c r="P323" s="25" t="s">
        <v>1268</v>
      </c>
      <c r="Q323" s="25" t="s">
        <v>1268</v>
      </c>
      <c r="R323" s="10">
        <v>13816</v>
      </c>
      <c r="S323" s="10">
        <v>36</v>
      </c>
      <c r="T323" s="14" t="e">
        <f>VLOOKUP(F323,#REF!,6,0)</f>
        <v>#REF!</v>
      </c>
      <c r="U323" s="14"/>
      <c r="V323" s="14"/>
      <c r="W323" s="14">
        <f t="shared" si="5"/>
        <v>0</v>
      </c>
      <c r="X323" s="14">
        <v>36</v>
      </c>
    </row>
    <row r="324" spans="1:24" ht="32.25" customHeight="1" x14ac:dyDescent="0.4">
      <c r="A324" s="10">
        <v>318</v>
      </c>
      <c r="B324" s="11" t="s">
        <v>1032</v>
      </c>
      <c r="C324" s="11" t="s">
        <v>1111</v>
      </c>
      <c r="D324" s="292"/>
      <c r="E324" s="20" t="s">
        <v>1269</v>
      </c>
      <c r="F324" s="11" t="s">
        <v>880</v>
      </c>
      <c r="G324" s="10" t="s">
        <v>1168</v>
      </c>
      <c r="H324" s="24" t="s">
        <v>1267</v>
      </c>
      <c r="I324" s="28" t="s">
        <v>1272</v>
      </c>
      <c r="J324" s="25" t="s">
        <v>1268</v>
      </c>
      <c r="K324" s="25" t="s">
        <v>1268</v>
      </c>
      <c r="L324" s="25" t="s">
        <v>1268</v>
      </c>
      <c r="M324" s="25" t="s">
        <v>1268</v>
      </c>
      <c r="N324" s="25" t="s">
        <v>1268</v>
      </c>
      <c r="O324" s="25" t="s">
        <v>1268</v>
      </c>
      <c r="P324" s="25" t="s">
        <v>1268</v>
      </c>
      <c r="Q324" s="25" t="s">
        <v>1268</v>
      </c>
      <c r="R324" s="10">
        <v>19984</v>
      </c>
      <c r="S324" s="10">
        <v>71</v>
      </c>
      <c r="T324" s="14" t="e">
        <f>VLOOKUP(F324,#REF!,6,0)</f>
        <v>#REF!</v>
      </c>
      <c r="U324" s="14"/>
      <c r="V324" s="14"/>
      <c r="W324" s="14">
        <f t="shared" si="5"/>
        <v>0</v>
      </c>
      <c r="X324" s="14">
        <v>71</v>
      </c>
    </row>
    <row r="325" spans="1:24" ht="32.25" customHeight="1" x14ac:dyDescent="0.4">
      <c r="A325" s="10">
        <v>319</v>
      </c>
      <c r="B325" s="11" t="s">
        <v>1032</v>
      </c>
      <c r="C325" s="11" t="s">
        <v>1111</v>
      </c>
      <c r="D325" s="292"/>
      <c r="E325" s="20" t="s">
        <v>1269</v>
      </c>
      <c r="F325" s="11" t="s">
        <v>881</v>
      </c>
      <c r="G325" s="10" t="s">
        <v>1168</v>
      </c>
      <c r="H325" s="24" t="s">
        <v>1267</v>
      </c>
      <c r="I325" s="28" t="s">
        <v>1272</v>
      </c>
      <c r="J325" s="25" t="s">
        <v>1268</v>
      </c>
      <c r="K325" s="25" t="s">
        <v>1268</v>
      </c>
      <c r="L325" s="25" t="s">
        <v>1268</v>
      </c>
      <c r="M325" s="25" t="s">
        <v>1268</v>
      </c>
      <c r="N325" s="25" t="s">
        <v>1268</v>
      </c>
      <c r="O325" s="25" t="s">
        <v>1268</v>
      </c>
      <c r="P325" s="25" t="s">
        <v>1268</v>
      </c>
      <c r="Q325" s="25" t="s">
        <v>1268</v>
      </c>
      <c r="R325" s="10">
        <v>39887</v>
      </c>
      <c r="S325" s="10">
        <v>133</v>
      </c>
      <c r="T325" s="14" t="e">
        <f>VLOOKUP(F325,#REF!,6,0)</f>
        <v>#REF!</v>
      </c>
      <c r="U325" s="14"/>
      <c r="V325" s="14"/>
      <c r="W325" s="14">
        <f t="shared" si="5"/>
        <v>0</v>
      </c>
      <c r="X325" s="14">
        <v>133</v>
      </c>
    </row>
    <row r="326" spans="1:24" ht="32.25" customHeight="1" x14ac:dyDescent="0.4">
      <c r="A326" s="10">
        <v>320</v>
      </c>
      <c r="B326" s="11" t="s">
        <v>1032</v>
      </c>
      <c r="C326" s="11" t="s">
        <v>1111</v>
      </c>
      <c r="D326" s="292"/>
      <c r="E326" s="20" t="s">
        <v>1269</v>
      </c>
      <c r="F326" s="11" t="s">
        <v>894</v>
      </c>
      <c r="G326" s="10" t="s">
        <v>1168</v>
      </c>
      <c r="H326" s="24" t="s">
        <v>1267</v>
      </c>
      <c r="I326" s="28" t="s">
        <v>1272</v>
      </c>
      <c r="J326" s="25" t="s">
        <v>1268</v>
      </c>
      <c r="K326" s="25" t="s">
        <v>1268</v>
      </c>
      <c r="L326" s="25" t="s">
        <v>1268</v>
      </c>
      <c r="M326" s="25" t="s">
        <v>1268</v>
      </c>
      <c r="N326" s="25" t="s">
        <v>1268</v>
      </c>
      <c r="O326" s="25" t="s">
        <v>1268</v>
      </c>
      <c r="P326" s="25" t="s">
        <v>1268</v>
      </c>
      <c r="Q326" s="25" t="s">
        <v>1268</v>
      </c>
      <c r="R326" s="10">
        <v>31692</v>
      </c>
      <c r="S326" s="10">
        <v>107</v>
      </c>
      <c r="T326" s="14" t="e">
        <f>VLOOKUP(F326,#REF!,6,0)</f>
        <v>#REF!</v>
      </c>
      <c r="U326" s="14"/>
      <c r="V326" s="14"/>
      <c r="W326" s="14">
        <f t="shared" si="5"/>
        <v>0</v>
      </c>
      <c r="X326" s="14">
        <v>107</v>
      </c>
    </row>
    <row r="327" spans="1:24" ht="32.25" customHeight="1" x14ac:dyDescent="0.4">
      <c r="A327" s="10">
        <v>321</v>
      </c>
      <c r="B327" s="11" t="s">
        <v>1032</v>
      </c>
      <c r="C327" s="11" t="s">
        <v>1111</v>
      </c>
      <c r="D327" s="293"/>
      <c r="E327" s="20" t="s">
        <v>1269</v>
      </c>
      <c r="F327" s="11" t="s">
        <v>895</v>
      </c>
      <c r="G327" s="10" t="s">
        <v>1168</v>
      </c>
      <c r="H327" s="24" t="s">
        <v>1267</v>
      </c>
      <c r="I327" s="28" t="s">
        <v>1272</v>
      </c>
      <c r="J327" s="25" t="s">
        <v>1268</v>
      </c>
      <c r="K327" s="25" t="s">
        <v>1268</v>
      </c>
      <c r="L327" s="25" t="s">
        <v>1268</v>
      </c>
      <c r="M327" s="25" t="s">
        <v>1268</v>
      </c>
      <c r="N327" s="25" t="s">
        <v>1268</v>
      </c>
      <c r="O327" s="25" t="s">
        <v>1268</v>
      </c>
      <c r="P327" s="25" t="s">
        <v>1268</v>
      </c>
      <c r="Q327" s="25" t="s">
        <v>1268</v>
      </c>
      <c r="R327" s="10">
        <v>34340</v>
      </c>
      <c r="S327" s="10">
        <v>106</v>
      </c>
      <c r="T327" s="14" t="e">
        <f>VLOOKUP(F327,#REF!,6,0)</f>
        <v>#REF!</v>
      </c>
      <c r="U327" s="14"/>
      <c r="V327" s="14"/>
      <c r="W327" s="14">
        <f t="shared" si="5"/>
        <v>0</v>
      </c>
      <c r="X327" s="14">
        <v>106</v>
      </c>
    </row>
    <row r="328" spans="1:24" ht="32.25" customHeight="1" x14ac:dyDescent="0.4">
      <c r="A328" s="10">
        <v>322</v>
      </c>
      <c r="B328" s="11" t="s">
        <v>1032</v>
      </c>
      <c r="C328" s="11" t="s">
        <v>1113</v>
      </c>
      <c r="D328" s="291">
        <f>18+17+16</f>
        <v>51</v>
      </c>
      <c r="E328" s="20" t="s">
        <v>1269</v>
      </c>
      <c r="F328" s="11" t="s">
        <v>890</v>
      </c>
      <c r="G328" s="10" t="s">
        <v>1179</v>
      </c>
      <c r="H328" s="24" t="s">
        <v>1267</v>
      </c>
      <c r="I328" s="28" t="s">
        <v>1272</v>
      </c>
      <c r="J328" s="25" t="s">
        <v>1268</v>
      </c>
      <c r="K328" s="25" t="s">
        <v>1268</v>
      </c>
      <c r="L328" s="25" t="s">
        <v>1268</v>
      </c>
      <c r="M328" s="25" t="s">
        <v>1268</v>
      </c>
      <c r="N328" s="25" t="s">
        <v>1268</v>
      </c>
      <c r="O328" s="25" t="s">
        <v>1268</v>
      </c>
      <c r="P328" s="25" t="s">
        <v>1268</v>
      </c>
      <c r="Q328" s="25" t="s">
        <v>1268</v>
      </c>
      <c r="R328" s="10">
        <v>26307</v>
      </c>
      <c r="S328" s="10">
        <v>56</v>
      </c>
      <c r="T328" s="14" t="e">
        <f>VLOOKUP(F328,#REF!,6,0)</f>
        <v>#REF!</v>
      </c>
      <c r="U328" s="14"/>
      <c r="V328" s="14"/>
      <c r="W328" s="14">
        <f t="shared" si="5"/>
        <v>0</v>
      </c>
      <c r="X328" s="14">
        <v>56</v>
      </c>
    </row>
    <row r="329" spans="1:24" ht="32.25" customHeight="1" x14ac:dyDescent="0.4">
      <c r="A329" s="10">
        <v>323</v>
      </c>
      <c r="B329" s="11" t="s">
        <v>1032</v>
      </c>
      <c r="C329" s="11" t="s">
        <v>1113</v>
      </c>
      <c r="D329" s="292"/>
      <c r="E329" s="20" t="s">
        <v>1269</v>
      </c>
      <c r="F329" s="11" t="s">
        <v>891</v>
      </c>
      <c r="G329" s="10" t="s">
        <v>1164</v>
      </c>
      <c r="H329" s="24" t="s">
        <v>1267</v>
      </c>
      <c r="I329" s="28" t="s">
        <v>1272</v>
      </c>
      <c r="J329" s="25" t="s">
        <v>1268</v>
      </c>
      <c r="K329" s="25" t="s">
        <v>1268</v>
      </c>
      <c r="L329" s="25" t="s">
        <v>1268</v>
      </c>
      <c r="M329" s="25" t="s">
        <v>1268</v>
      </c>
      <c r="N329" s="25" t="s">
        <v>1268</v>
      </c>
      <c r="O329" s="25" t="s">
        <v>1268</v>
      </c>
      <c r="P329" s="25" t="s">
        <v>1268</v>
      </c>
      <c r="Q329" s="25" t="s">
        <v>1268</v>
      </c>
      <c r="R329" s="10">
        <v>20047</v>
      </c>
      <c r="S329" s="10">
        <v>114</v>
      </c>
      <c r="T329" s="14" t="e">
        <f>VLOOKUP(F329,#REF!,6,0)</f>
        <v>#REF!</v>
      </c>
      <c r="U329" s="14"/>
      <c r="V329" s="14"/>
      <c r="W329" s="14">
        <f t="shared" si="5"/>
        <v>0</v>
      </c>
      <c r="X329" s="14">
        <v>114</v>
      </c>
    </row>
    <row r="330" spans="1:24" ht="32.25" customHeight="1" x14ac:dyDescent="0.4">
      <c r="A330" s="10">
        <v>324</v>
      </c>
      <c r="B330" s="11" t="s">
        <v>1032</v>
      </c>
      <c r="C330" s="11" t="s">
        <v>1113</v>
      </c>
      <c r="D330" s="293"/>
      <c r="E330" s="20" t="s">
        <v>1269</v>
      </c>
      <c r="F330" s="11" t="s">
        <v>892</v>
      </c>
      <c r="G330" s="10" t="s">
        <v>1220</v>
      </c>
      <c r="H330" s="24" t="s">
        <v>1267</v>
      </c>
      <c r="I330" s="28" t="s">
        <v>1272</v>
      </c>
      <c r="J330" s="25" t="s">
        <v>1268</v>
      </c>
      <c r="K330" s="25" t="s">
        <v>1268</v>
      </c>
      <c r="L330" s="25" t="s">
        <v>1268</v>
      </c>
      <c r="M330" s="25" t="s">
        <v>1268</v>
      </c>
      <c r="N330" s="25" t="s">
        <v>1268</v>
      </c>
      <c r="O330" s="25" t="s">
        <v>1268</v>
      </c>
      <c r="P330" s="25" t="s">
        <v>1268</v>
      </c>
      <c r="Q330" s="25" t="s">
        <v>1268</v>
      </c>
      <c r="R330" s="10">
        <v>44856</v>
      </c>
      <c r="S330" s="10">
        <v>129</v>
      </c>
      <c r="T330" s="14" t="e">
        <f>VLOOKUP(F330,#REF!,6,0)</f>
        <v>#REF!</v>
      </c>
      <c r="U330" s="14"/>
      <c r="V330" s="14"/>
      <c r="W330" s="14">
        <f t="shared" ref="W330:W393" si="6">V330/2</f>
        <v>0</v>
      </c>
      <c r="X330" s="14">
        <v>129</v>
      </c>
    </row>
    <row r="331" spans="1:24" ht="32.25" customHeight="1" x14ac:dyDescent="0.4">
      <c r="A331" s="10">
        <v>325</v>
      </c>
      <c r="B331" s="11" t="s">
        <v>1032</v>
      </c>
      <c r="C331" s="11" t="s">
        <v>1032</v>
      </c>
      <c r="D331" s="291">
        <f>1+32+47+32+1</f>
        <v>113</v>
      </c>
      <c r="E331" s="20" t="s">
        <v>1269</v>
      </c>
      <c r="F331" s="11" t="s">
        <v>883</v>
      </c>
      <c r="G331" s="10" t="s">
        <v>1220</v>
      </c>
      <c r="H331" s="24" t="s">
        <v>1267</v>
      </c>
      <c r="I331" s="28" t="s">
        <v>1272</v>
      </c>
      <c r="J331" s="25" t="s">
        <v>1268</v>
      </c>
      <c r="K331" s="25" t="s">
        <v>1268</v>
      </c>
      <c r="L331" s="25" t="s">
        <v>1268</v>
      </c>
      <c r="M331" s="25" t="s">
        <v>1268</v>
      </c>
      <c r="N331" s="25" t="s">
        <v>1268</v>
      </c>
      <c r="O331" s="25" t="s">
        <v>1268</v>
      </c>
      <c r="P331" s="25" t="s">
        <v>1268</v>
      </c>
      <c r="Q331" s="25" t="s">
        <v>1268</v>
      </c>
      <c r="R331" s="10">
        <v>47690</v>
      </c>
      <c r="S331" s="10">
        <v>179</v>
      </c>
      <c r="T331" s="14" t="e">
        <f>VLOOKUP(F331,#REF!,6,0)</f>
        <v>#REF!</v>
      </c>
      <c r="U331" s="14"/>
      <c r="V331" s="14"/>
      <c r="W331" s="14">
        <f t="shared" si="6"/>
        <v>0</v>
      </c>
      <c r="X331" s="14">
        <v>179</v>
      </c>
    </row>
    <row r="332" spans="1:24" ht="32.25" customHeight="1" x14ac:dyDescent="0.4">
      <c r="A332" s="10">
        <v>326</v>
      </c>
      <c r="B332" s="11" t="s">
        <v>1032</v>
      </c>
      <c r="C332" s="11" t="s">
        <v>1032</v>
      </c>
      <c r="D332" s="292"/>
      <c r="E332" s="20" t="s">
        <v>1269</v>
      </c>
      <c r="F332" s="11" t="s">
        <v>884</v>
      </c>
      <c r="G332" s="10" t="s">
        <v>1208</v>
      </c>
      <c r="H332" s="24" t="s">
        <v>1267</v>
      </c>
      <c r="I332" s="28" t="s">
        <v>1272</v>
      </c>
      <c r="J332" s="25" t="s">
        <v>1268</v>
      </c>
      <c r="K332" s="25" t="s">
        <v>1268</v>
      </c>
      <c r="L332" s="25" t="s">
        <v>1268</v>
      </c>
      <c r="M332" s="25" t="s">
        <v>1268</v>
      </c>
      <c r="N332" s="25" t="s">
        <v>1268</v>
      </c>
      <c r="O332" s="25" t="s">
        <v>1268</v>
      </c>
      <c r="P332" s="25" t="s">
        <v>1268</v>
      </c>
      <c r="Q332" s="25" t="s">
        <v>1268</v>
      </c>
      <c r="R332" s="10">
        <v>67236</v>
      </c>
      <c r="S332" s="10">
        <v>377</v>
      </c>
      <c r="T332" s="14" t="e">
        <f>VLOOKUP(F332,#REF!,6,0)</f>
        <v>#REF!</v>
      </c>
      <c r="U332" s="14"/>
      <c r="V332" s="14"/>
      <c r="W332" s="14">
        <f t="shared" si="6"/>
        <v>0</v>
      </c>
      <c r="X332" s="14">
        <v>377</v>
      </c>
    </row>
    <row r="333" spans="1:24" ht="32.25" customHeight="1" x14ac:dyDescent="0.4">
      <c r="A333" s="10">
        <v>327</v>
      </c>
      <c r="B333" s="11" t="s">
        <v>1032</v>
      </c>
      <c r="C333" s="11" t="s">
        <v>1032</v>
      </c>
      <c r="D333" s="292"/>
      <c r="E333" s="20" t="s">
        <v>1269</v>
      </c>
      <c r="F333" s="11" t="s">
        <v>885</v>
      </c>
      <c r="G333" s="10" t="s">
        <v>1189</v>
      </c>
      <c r="H333" s="24" t="s">
        <v>1267</v>
      </c>
      <c r="I333" s="28" t="s">
        <v>1272</v>
      </c>
      <c r="J333" s="25" t="s">
        <v>1268</v>
      </c>
      <c r="K333" s="25" t="s">
        <v>1268</v>
      </c>
      <c r="L333" s="25" t="s">
        <v>1268</v>
      </c>
      <c r="M333" s="25" t="s">
        <v>1268</v>
      </c>
      <c r="N333" s="25" t="s">
        <v>1268</v>
      </c>
      <c r="O333" s="25" t="s">
        <v>1268</v>
      </c>
      <c r="P333" s="25" t="s">
        <v>1268</v>
      </c>
      <c r="Q333" s="25" t="s">
        <v>1268</v>
      </c>
      <c r="R333" s="10">
        <v>38335</v>
      </c>
      <c r="S333" s="10">
        <v>157</v>
      </c>
      <c r="T333" s="14" t="e">
        <f>VLOOKUP(F333,#REF!,6,0)</f>
        <v>#REF!</v>
      </c>
      <c r="U333" s="14"/>
      <c r="V333" s="14"/>
      <c r="W333" s="14">
        <f t="shared" si="6"/>
        <v>0</v>
      </c>
      <c r="X333" s="14">
        <v>157</v>
      </c>
    </row>
    <row r="334" spans="1:24" ht="32.25" customHeight="1" x14ac:dyDescent="0.4">
      <c r="A334" s="10">
        <v>328</v>
      </c>
      <c r="B334" s="11" t="s">
        <v>1032</v>
      </c>
      <c r="C334" s="11" t="s">
        <v>1032</v>
      </c>
      <c r="D334" s="292"/>
      <c r="E334" s="20" t="s">
        <v>1269</v>
      </c>
      <c r="F334" s="11" t="s">
        <v>886</v>
      </c>
      <c r="G334" s="10" t="s">
        <v>1179</v>
      </c>
      <c r="H334" s="24" t="s">
        <v>1267</v>
      </c>
      <c r="I334" s="28" t="s">
        <v>1272</v>
      </c>
      <c r="J334" s="25" t="s">
        <v>1268</v>
      </c>
      <c r="K334" s="25" t="s">
        <v>1268</v>
      </c>
      <c r="L334" s="25" t="s">
        <v>1268</v>
      </c>
      <c r="M334" s="25" t="s">
        <v>1268</v>
      </c>
      <c r="N334" s="25" t="s">
        <v>1268</v>
      </c>
      <c r="O334" s="25" t="s">
        <v>1268</v>
      </c>
      <c r="P334" s="25" t="s">
        <v>1268</v>
      </c>
      <c r="Q334" s="25" t="s">
        <v>1268</v>
      </c>
      <c r="R334" s="10">
        <v>17998</v>
      </c>
      <c r="S334" s="10">
        <v>0</v>
      </c>
      <c r="T334" s="14" t="e">
        <f>VLOOKUP(F334,#REF!,6,0)</f>
        <v>#REF!</v>
      </c>
      <c r="U334" s="14"/>
      <c r="V334" s="14"/>
      <c r="W334" s="14">
        <f t="shared" si="6"/>
        <v>0</v>
      </c>
      <c r="X334" s="14">
        <v>0</v>
      </c>
    </row>
    <row r="335" spans="1:24" ht="32.25" customHeight="1" x14ac:dyDescent="0.4">
      <c r="A335" s="10">
        <v>329</v>
      </c>
      <c r="B335" s="11" t="s">
        <v>1032</v>
      </c>
      <c r="C335" s="11" t="s">
        <v>1032</v>
      </c>
      <c r="D335" s="293"/>
      <c r="E335" s="20" t="s">
        <v>1269</v>
      </c>
      <c r="F335" s="11" t="s">
        <v>893</v>
      </c>
      <c r="G335" s="10" t="s">
        <v>1168</v>
      </c>
      <c r="H335" s="24" t="s">
        <v>1267</v>
      </c>
      <c r="I335" s="28" t="s">
        <v>1272</v>
      </c>
      <c r="J335" s="25" t="s">
        <v>1268</v>
      </c>
      <c r="K335" s="25" t="s">
        <v>1268</v>
      </c>
      <c r="L335" s="25" t="s">
        <v>1268</v>
      </c>
      <c r="M335" s="25" t="s">
        <v>1268</v>
      </c>
      <c r="N335" s="25" t="s">
        <v>1268</v>
      </c>
      <c r="O335" s="25" t="s">
        <v>1268</v>
      </c>
      <c r="P335" s="25" t="s">
        <v>1268</v>
      </c>
      <c r="Q335" s="25" t="s">
        <v>1268</v>
      </c>
      <c r="R335" s="10">
        <v>39345</v>
      </c>
      <c r="S335" s="10">
        <v>90</v>
      </c>
      <c r="T335" s="14" t="e">
        <f>VLOOKUP(F335,#REF!,6,0)</f>
        <v>#REF!</v>
      </c>
      <c r="U335" s="14"/>
      <c r="V335" s="14"/>
      <c r="W335" s="14">
        <f t="shared" si="6"/>
        <v>0</v>
      </c>
      <c r="X335" s="14">
        <v>90</v>
      </c>
    </row>
    <row r="336" spans="1:24" ht="32.25" customHeight="1" x14ac:dyDescent="0.4">
      <c r="A336" s="10">
        <v>330</v>
      </c>
      <c r="B336" s="11" t="s">
        <v>1032</v>
      </c>
      <c r="C336" s="11" t="s">
        <v>1112</v>
      </c>
      <c r="D336" s="291">
        <f>15+16+21+20</f>
        <v>72</v>
      </c>
      <c r="E336" s="20" t="s">
        <v>1269</v>
      </c>
      <c r="F336" s="11" t="s">
        <v>873</v>
      </c>
      <c r="G336" s="10" t="s">
        <v>1259</v>
      </c>
      <c r="H336" s="24" t="s">
        <v>1267</v>
      </c>
      <c r="I336" s="28" t="s">
        <v>1272</v>
      </c>
      <c r="J336" s="25" t="s">
        <v>1268</v>
      </c>
      <c r="K336" s="25" t="s">
        <v>1268</v>
      </c>
      <c r="L336" s="25" t="s">
        <v>1268</v>
      </c>
      <c r="M336" s="25" t="s">
        <v>1268</v>
      </c>
      <c r="N336" s="25" t="s">
        <v>1268</v>
      </c>
      <c r="O336" s="25" t="s">
        <v>1268</v>
      </c>
      <c r="P336" s="25" t="s">
        <v>1268</v>
      </c>
      <c r="Q336" s="25" t="s">
        <v>1268</v>
      </c>
      <c r="R336" s="10">
        <v>14613</v>
      </c>
      <c r="S336" s="10">
        <v>161</v>
      </c>
      <c r="T336" s="14" t="e">
        <f>VLOOKUP(F336,#REF!,6,0)</f>
        <v>#REF!</v>
      </c>
      <c r="U336" s="14"/>
      <c r="V336" s="14"/>
      <c r="W336" s="14">
        <f t="shared" si="6"/>
        <v>0</v>
      </c>
      <c r="X336" s="14">
        <v>161</v>
      </c>
    </row>
    <row r="337" spans="1:24" ht="32.25" customHeight="1" x14ac:dyDescent="0.4">
      <c r="A337" s="10">
        <v>331</v>
      </c>
      <c r="B337" s="11" t="s">
        <v>1032</v>
      </c>
      <c r="C337" s="11" t="s">
        <v>1112</v>
      </c>
      <c r="D337" s="292"/>
      <c r="E337" s="20" t="s">
        <v>1269</v>
      </c>
      <c r="F337" s="11" t="s">
        <v>882</v>
      </c>
      <c r="G337" s="10" t="s">
        <v>1261</v>
      </c>
      <c r="H337" s="24" t="s">
        <v>1267</v>
      </c>
      <c r="I337" s="28" t="s">
        <v>1272</v>
      </c>
      <c r="J337" s="25" t="s">
        <v>1268</v>
      </c>
      <c r="K337" s="25" t="s">
        <v>1268</v>
      </c>
      <c r="L337" s="25" t="s">
        <v>1268</v>
      </c>
      <c r="M337" s="25" t="s">
        <v>1268</v>
      </c>
      <c r="N337" s="25" t="s">
        <v>1268</v>
      </c>
      <c r="O337" s="25" t="s">
        <v>1268</v>
      </c>
      <c r="P337" s="25" t="s">
        <v>1268</v>
      </c>
      <c r="Q337" s="25" t="s">
        <v>1268</v>
      </c>
      <c r="R337" s="10">
        <v>50034</v>
      </c>
      <c r="S337" s="10">
        <v>59</v>
      </c>
      <c r="T337" s="14" t="e">
        <f>VLOOKUP(F337,#REF!,6,0)</f>
        <v>#REF!</v>
      </c>
      <c r="U337" s="14"/>
      <c r="V337" s="14"/>
      <c r="W337" s="14">
        <f t="shared" si="6"/>
        <v>0</v>
      </c>
      <c r="X337" s="14">
        <v>59</v>
      </c>
    </row>
    <row r="338" spans="1:24" ht="32.25" customHeight="1" x14ac:dyDescent="0.4">
      <c r="A338" s="10">
        <v>332</v>
      </c>
      <c r="B338" s="11" t="s">
        <v>1032</v>
      </c>
      <c r="C338" s="11" t="s">
        <v>1112</v>
      </c>
      <c r="D338" s="292"/>
      <c r="E338" s="20" t="s">
        <v>1269</v>
      </c>
      <c r="F338" s="11" t="s">
        <v>887</v>
      </c>
      <c r="G338" s="10" t="s">
        <v>1196</v>
      </c>
      <c r="H338" s="24" t="s">
        <v>1267</v>
      </c>
      <c r="I338" s="28" t="s">
        <v>1272</v>
      </c>
      <c r="J338" s="25" t="s">
        <v>1268</v>
      </c>
      <c r="K338" s="25" t="s">
        <v>1268</v>
      </c>
      <c r="L338" s="25" t="s">
        <v>1268</v>
      </c>
      <c r="M338" s="25" t="s">
        <v>1268</v>
      </c>
      <c r="N338" s="25" t="s">
        <v>1268</v>
      </c>
      <c r="O338" s="25" t="s">
        <v>1268</v>
      </c>
      <c r="P338" s="25" t="s">
        <v>1268</v>
      </c>
      <c r="Q338" s="25" t="s">
        <v>1268</v>
      </c>
      <c r="R338" s="10">
        <v>22023</v>
      </c>
      <c r="S338" s="10">
        <v>55</v>
      </c>
      <c r="T338" s="14" t="e">
        <f>VLOOKUP(F338,#REF!,6,0)</f>
        <v>#REF!</v>
      </c>
      <c r="U338" s="14"/>
      <c r="V338" s="14"/>
      <c r="W338" s="14">
        <f t="shared" si="6"/>
        <v>0</v>
      </c>
      <c r="X338" s="14">
        <v>55</v>
      </c>
    </row>
    <row r="339" spans="1:24" ht="32.25" customHeight="1" x14ac:dyDescent="0.4">
      <c r="A339" s="10">
        <v>333</v>
      </c>
      <c r="B339" s="11" t="s">
        <v>1032</v>
      </c>
      <c r="C339" s="11" t="s">
        <v>1112</v>
      </c>
      <c r="D339" s="292"/>
      <c r="E339" s="20" t="s">
        <v>1269</v>
      </c>
      <c r="F339" s="11" t="s">
        <v>888</v>
      </c>
      <c r="G339" s="10" t="s">
        <v>1143</v>
      </c>
      <c r="H339" s="24" t="s">
        <v>1267</v>
      </c>
      <c r="I339" s="28" t="s">
        <v>1272</v>
      </c>
      <c r="J339" s="25" t="s">
        <v>1268</v>
      </c>
      <c r="K339" s="25" t="s">
        <v>1268</v>
      </c>
      <c r="L339" s="25" t="s">
        <v>1268</v>
      </c>
      <c r="M339" s="25" t="s">
        <v>1268</v>
      </c>
      <c r="N339" s="25" t="s">
        <v>1268</v>
      </c>
      <c r="O339" s="25" t="s">
        <v>1268</v>
      </c>
      <c r="P339" s="25" t="s">
        <v>1268</v>
      </c>
      <c r="Q339" s="25" t="s">
        <v>1268</v>
      </c>
      <c r="R339" s="10">
        <v>13337</v>
      </c>
      <c r="S339" s="10">
        <v>31</v>
      </c>
      <c r="T339" s="14" t="e">
        <f>VLOOKUP(F339,#REF!,6,0)</f>
        <v>#REF!</v>
      </c>
      <c r="U339" s="14"/>
      <c r="V339" s="14"/>
      <c r="W339" s="14">
        <f t="shared" si="6"/>
        <v>0</v>
      </c>
      <c r="X339" s="14">
        <v>31</v>
      </c>
    </row>
    <row r="340" spans="1:24" ht="32.25" customHeight="1" x14ac:dyDescent="0.4">
      <c r="A340" s="10">
        <v>334</v>
      </c>
      <c r="B340" s="11" t="s">
        <v>1032</v>
      </c>
      <c r="C340" s="11" t="s">
        <v>1112</v>
      </c>
      <c r="D340" s="293"/>
      <c r="E340" s="20" t="s">
        <v>1269</v>
      </c>
      <c r="F340" s="11" t="s">
        <v>889</v>
      </c>
      <c r="G340" s="10" t="s">
        <v>1196</v>
      </c>
      <c r="H340" s="24" t="s">
        <v>1267</v>
      </c>
      <c r="I340" s="28" t="s">
        <v>1272</v>
      </c>
      <c r="J340" s="25" t="s">
        <v>1268</v>
      </c>
      <c r="K340" s="25" t="s">
        <v>1268</v>
      </c>
      <c r="L340" s="25" t="s">
        <v>1268</v>
      </c>
      <c r="M340" s="25" t="s">
        <v>1268</v>
      </c>
      <c r="N340" s="25" t="s">
        <v>1268</v>
      </c>
      <c r="O340" s="25" t="s">
        <v>1268</v>
      </c>
      <c r="P340" s="25" t="s">
        <v>1268</v>
      </c>
      <c r="Q340" s="25" t="s">
        <v>1268</v>
      </c>
      <c r="R340" s="10">
        <v>50194</v>
      </c>
      <c r="S340" s="10">
        <v>192</v>
      </c>
      <c r="T340" s="14" t="e">
        <f>VLOOKUP(F340,#REF!,6,0)</f>
        <v>#REF!</v>
      </c>
      <c r="U340" s="14"/>
      <c r="V340" s="14"/>
      <c r="W340" s="14">
        <f t="shared" si="6"/>
        <v>0</v>
      </c>
      <c r="X340" s="14">
        <v>192</v>
      </c>
    </row>
    <row r="341" spans="1:24" ht="32.25" customHeight="1" x14ac:dyDescent="0.4">
      <c r="A341" s="10">
        <v>335</v>
      </c>
      <c r="B341" s="11" t="s">
        <v>1033</v>
      </c>
      <c r="C341" s="11" t="s">
        <v>1114</v>
      </c>
      <c r="D341" s="20">
        <v>31</v>
      </c>
      <c r="E341" s="20" t="s">
        <v>1269</v>
      </c>
      <c r="F341" s="11" t="s">
        <v>896</v>
      </c>
      <c r="G341" s="10" t="s">
        <v>1168</v>
      </c>
      <c r="H341" s="24" t="s">
        <v>1267</v>
      </c>
      <c r="I341" s="28" t="s">
        <v>1272</v>
      </c>
      <c r="J341" s="25" t="s">
        <v>1268</v>
      </c>
      <c r="K341" s="25" t="s">
        <v>1268</v>
      </c>
      <c r="L341" s="25" t="s">
        <v>1268</v>
      </c>
      <c r="M341" s="25" t="s">
        <v>1268</v>
      </c>
      <c r="N341" s="25" t="s">
        <v>1268</v>
      </c>
      <c r="O341" s="25" t="s">
        <v>1268</v>
      </c>
      <c r="P341" s="25" t="s">
        <v>1268</v>
      </c>
      <c r="Q341" s="25" t="s">
        <v>1268</v>
      </c>
      <c r="R341" s="10">
        <v>13310</v>
      </c>
      <c r="S341" s="10">
        <v>320</v>
      </c>
      <c r="T341" s="14" t="e">
        <f>VLOOKUP(F341,#REF!,6,0)</f>
        <v>#REF!</v>
      </c>
      <c r="U341" s="14"/>
      <c r="V341" s="14"/>
      <c r="W341" s="14">
        <f t="shared" si="6"/>
        <v>0</v>
      </c>
      <c r="X341" s="14">
        <v>320</v>
      </c>
    </row>
    <row r="342" spans="1:24" ht="32.25" customHeight="1" x14ac:dyDescent="0.4">
      <c r="A342" s="10">
        <v>336</v>
      </c>
      <c r="B342" s="11" t="s">
        <v>1033</v>
      </c>
      <c r="C342" s="11" t="s">
        <v>1114</v>
      </c>
      <c r="D342" s="20">
        <v>55</v>
      </c>
      <c r="E342" s="20" t="s">
        <v>1269</v>
      </c>
      <c r="F342" s="11" t="s">
        <v>897</v>
      </c>
      <c r="G342" s="10" t="s">
        <v>1180</v>
      </c>
      <c r="H342" s="24" t="s">
        <v>1267</v>
      </c>
      <c r="I342" s="28" t="s">
        <v>1272</v>
      </c>
      <c r="J342" s="25" t="s">
        <v>1268</v>
      </c>
      <c r="K342" s="25" t="s">
        <v>1268</v>
      </c>
      <c r="L342" s="25" t="s">
        <v>1268</v>
      </c>
      <c r="M342" s="25" t="s">
        <v>1268</v>
      </c>
      <c r="N342" s="25" t="s">
        <v>1268</v>
      </c>
      <c r="O342" s="25" t="s">
        <v>1268</v>
      </c>
      <c r="P342" s="25" t="s">
        <v>1268</v>
      </c>
      <c r="Q342" s="25" t="s">
        <v>1268</v>
      </c>
      <c r="R342" s="10">
        <v>10804</v>
      </c>
      <c r="S342" s="10">
        <v>263</v>
      </c>
      <c r="T342" s="14" t="e">
        <f>VLOOKUP(F342,#REF!,6,0)</f>
        <v>#REF!</v>
      </c>
      <c r="U342" s="14"/>
      <c r="V342" s="14"/>
      <c r="W342" s="14">
        <f t="shared" si="6"/>
        <v>0</v>
      </c>
      <c r="X342" s="14">
        <v>263</v>
      </c>
    </row>
    <row r="343" spans="1:24" ht="32.25" customHeight="1" x14ac:dyDescent="0.4">
      <c r="A343" s="10">
        <v>337</v>
      </c>
      <c r="B343" s="11" t="s">
        <v>1033</v>
      </c>
      <c r="C343" s="11" t="s">
        <v>1114</v>
      </c>
      <c r="D343" s="20">
        <v>33</v>
      </c>
      <c r="E343" s="20" t="s">
        <v>1269</v>
      </c>
      <c r="F343" s="11" t="s">
        <v>898</v>
      </c>
      <c r="G343" s="10" t="s">
        <v>1131</v>
      </c>
      <c r="H343" s="24" t="s">
        <v>1267</v>
      </c>
      <c r="I343" s="28" t="s">
        <v>1272</v>
      </c>
      <c r="J343" s="25" t="s">
        <v>1268</v>
      </c>
      <c r="K343" s="25" t="s">
        <v>1268</v>
      </c>
      <c r="L343" s="25" t="s">
        <v>1268</v>
      </c>
      <c r="M343" s="25" t="s">
        <v>1268</v>
      </c>
      <c r="N343" s="25" t="s">
        <v>1268</v>
      </c>
      <c r="O343" s="25" t="s">
        <v>1268</v>
      </c>
      <c r="P343" s="25" t="s">
        <v>1268</v>
      </c>
      <c r="Q343" s="25" t="s">
        <v>1268</v>
      </c>
      <c r="R343" s="10">
        <v>27594</v>
      </c>
      <c r="S343" s="10">
        <v>177</v>
      </c>
      <c r="T343" s="14" t="e">
        <f>VLOOKUP(F343,#REF!,6,0)</f>
        <v>#REF!</v>
      </c>
      <c r="U343" s="14"/>
      <c r="V343" s="14"/>
      <c r="W343" s="14">
        <f t="shared" si="6"/>
        <v>0</v>
      </c>
      <c r="X343" s="14">
        <v>177</v>
      </c>
    </row>
    <row r="344" spans="1:24" ht="32.25" customHeight="1" x14ac:dyDescent="0.4">
      <c r="A344" s="10">
        <v>338</v>
      </c>
      <c r="B344" s="11" t="s">
        <v>1033</v>
      </c>
      <c r="C344" s="11" t="s">
        <v>1033</v>
      </c>
      <c r="D344" s="20">
        <v>18</v>
      </c>
      <c r="E344" s="20" t="s">
        <v>1269</v>
      </c>
      <c r="F344" s="11" t="s">
        <v>899</v>
      </c>
      <c r="G344" s="10" t="s">
        <v>1262</v>
      </c>
      <c r="H344" s="24" t="s">
        <v>1267</v>
      </c>
      <c r="I344" s="28" t="s">
        <v>1272</v>
      </c>
      <c r="J344" s="25" t="s">
        <v>1268</v>
      </c>
      <c r="K344" s="25" t="s">
        <v>1268</v>
      </c>
      <c r="L344" s="25" t="s">
        <v>1268</v>
      </c>
      <c r="M344" s="25" t="s">
        <v>1268</v>
      </c>
      <c r="N344" s="25" t="s">
        <v>1268</v>
      </c>
      <c r="O344" s="25" t="s">
        <v>1268</v>
      </c>
      <c r="P344" s="25" t="s">
        <v>1268</v>
      </c>
      <c r="Q344" s="25" t="s">
        <v>1268</v>
      </c>
      <c r="R344" s="10">
        <v>13226</v>
      </c>
      <c r="S344" s="10">
        <v>111</v>
      </c>
      <c r="T344" s="14" t="e">
        <f>VLOOKUP(F344,#REF!,6,0)</f>
        <v>#REF!</v>
      </c>
      <c r="U344" s="14"/>
      <c r="V344" s="14"/>
      <c r="W344" s="14">
        <f t="shared" si="6"/>
        <v>0</v>
      </c>
      <c r="X344" s="14">
        <v>111</v>
      </c>
    </row>
    <row r="345" spans="1:24" ht="32.25" customHeight="1" x14ac:dyDescent="0.4">
      <c r="A345" s="10">
        <v>339</v>
      </c>
      <c r="B345" s="11" t="s">
        <v>1033</v>
      </c>
      <c r="C345" s="11" t="s">
        <v>1033</v>
      </c>
      <c r="D345" s="20">
        <v>55</v>
      </c>
      <c r="E345" s="20" t="s">
        <v>1269</v>
      </c>
      <c r="F345" s="11" t="s">
        <v>900</v>
      </c>
      <c r="G345" s="10" t="s">
        <v>1244</v>
      </c>
      <c r="H345" s="24" t="s">
        <v>1267</v>
      </c>
      <c r="I345" s="28" t="s">
        <v>1272</v>
      </c>
      <c r="J345" s="25" t="s">
        <v>1268</v>
      </c>
      <c r="K345" s="25" t="s">
        <v>1268</v>
      </c>
      <c r="L345" s="25" t="s">
        <v>1268</v>
      </c>
      <c r="M345" s="25" t="s">
        <v>1268</v>
      </c>
      <c r="N345" s="25" t="s">
        <v>1268</v>
      </c>
      <c r="O345" s="25" t="s">
        <v>1268</v>
      </c>
      <c r="P345" s="25" t="s">
        <v>1268</v>
      </c>
      <c r="Q345" s="25" t="s">
        <v>1268</v>
      </c>
      <c r="R345" s="10">
        <v>3945</v>
      </c>
      <c r="S345" s="10">
        <v>324</v>
      </c>
      <c r="T345" s="14" t="e">
        <f>VLOOKUP(F345,#REF!,6,0)</f>
        <v>#REF!</v>
      </c>
      <c r="U345" s="14"/>
      <c r="V345" s="14"/>
      <c r="W345" s="14">
        <f t="shared" si="6"/>
        <v>0</v>
      </c>
      <c r="X345" s="14">
        <v>324</v>
      </c>
    </row>
    <row r="346" spans="1:24" ht="32.25" customHeight="1" x14ac:dyDescent="0.4">
      <c r="A346" s="10">
        <v>340</v>
      </c>
      <c r="B346" s="11" t="s">
        <v>1033</v>
      </c>
      <c r="C346" s="11" t="s">
        <v>1033</v>
      </c>
      <c r="D346" s="20">
        <v>22</v>
      </c>
      <c r="E346" s="20" t="s">
        <v>1269</v>
      </c>
      <c r="F346" s="11" t="s">
        <v>901</v>
      </c>
      <c r="G346" s="10" t="s">
        <v>1263</v>
      </c>
      <c r="H346" s="24" t="s">
        <v>1267</v>
      </c>
      <c r="I346" s="28" t="s">
        <v>1272</v>
      </c>
      <c r="J346" s="25" t="s">
        <v>1268</v>
      </c>
      <c r="K346" s="25" t="s">
        <v>1268</v>
      </c>
      <c r="L346" s="25" t="s">
        <v>1268</v>
      </c>
      <c r="M346" s="25" t="s">
        <v>1268</v>
      </c>
      <c r="N346" s="25" t="s">
        <v>1268</v>
      </c>
      <c r="O346" s="25" t="s">
        <v>1268</v>
      </c>
      <c r="P346" s="25" t="s">
        <v>1268</v>
      </c>
      <c r="Q346" s="25" t="s">
        <v>1268</v>
      </c>
      <c r="R346" s="10">
        <v>4562</v>
      </c>
      <c r="S346" s="10">
        <v>96</v>
      </c>
      <c r="T346" s="14" t="e">
        <f>VLOOKUP(F346,#REF!,6,0)</f>
        <v>#REF!</v>
      </c>
      <c r="U346" s="14"/>
      <c r="V346" s="14"/>
      <c r="W346" s="14">
        <f t="shared" si="6"/>
        <v>0</v>
      </c>
      <c r="X346" s="14">
        <v>96</v>
      </c>
    </row>
    <row r="347" spans="1:24" ht="32.25" customHeight="1" x14ac:dyDescent="0.4">
      <c r="A347" s="10">
        <v>341</v>
      </c>
      <c r="B347" s="11" t="s">
        <v>1033</v>
      </c>
      <c r="C347" s="11" t="s">
        <v>1115</v>
      </c>
      <c r="D347" s="20">
        <v>42</v>
      </c>
      <c r="E347" s="20" t="s">
        <v>1269</v>
      </c>
      <c r="F347" s="11" t="s">
        <v>902</v>
      </c>
      <c r="G347" s="10" t="s">
        <v>1209</v>
      </c>
      <c r="H347" s="24" t="s">
        <v>1267</v>
      </c>
      <c r="I347" s="28" t="s">
        <v>1272</v>
      </c>
      <c r="J347" s="25" t="s">
        <v>1268</v>
      </c>
      <c r="K347" s="25" t="s">
        <v>1268</v>
      </c>
      <c r="L347" s="25" t="s">
        <v>1268</v>
      </c>
      <c r="M347" s="25" t="s">
        <v>1268</v>
      </c>
      <c r="N347" s="25" t="s">
        <v>1268</v>
      </c>
      <c r="O347" s="25" t="s">
        <v>1268</v>
      </c>
      <c r="P347" s="25" t="s">
        <v>1268</v>
      </c>
      <c r="Q347" s="25" t="s">
        <v>1268</v>
      </c>
      <c r="R347" s="10">
        <v>7688</v>
      </c>
      <c r="S347" s="10">
        <v>132</v>
      </c>
      <c r="T347" s="14" t="e">
        <f>VLOOKUP(F347,#REF!,6,0)</f>
        <v>#REF!</v>
      </c>
      <c r="U347" s="14"/>
      <c r="V347" s="14"/>
      <c r="W347" s="14">
        <f t="shared" si="6"/>
        <v>0</v>
      </c>
      <c r="X347" s="14">
        <v>132</v>
      </c>
    </row>
    <row r="348" spans="1:24" ht="32.25" customHeight="1" x14ac:dyDescent="0.4">
      <c r="A348" s="10">
        <v>342</v>
      </c>
      <c r="B348" s="11" t="s">
        <v>1033</v>
      </c>
      <c r="C348" s="11" t="s">
        <v>1115</v>
      </c>
      <c r="D348" s="20">
        <v>29</v>
      </c>
      <c r="E348" s="20" t="s">
        <v>1269</v>
      </c>
      <c r="F348" s="11" t="s">
        <v>903</v>
      </c>
      <c r="G348" s="10" t="s">
        <v>1141</v>
      </c>
      <c r="H348" s="24" t="s">
        <v>1267</v>
      </c>
      <c r="I348" s="28" t="s">
        <v>1272</v>
      </c>
      <c r="J348" s="25" t="s">
        <v>1268</v>
      </c>
      <c r="K348" s="25" t="s">
        <v>1268</v>
      </c>
      <c r="L348" s="25" t="s">
        <v>1268</v>
      </c>
      <c r="M348" s="25" t="s">
        <v>1268</v>
      </c>
      <c r="N348" s="25" t="s">
        <v>1268</v>
      </c>
      <c r="O348" s="25" t="s">
        <v>1268</v>
      </c>
      <c r="P348" s="25" t="s">
        <v>1268</v>
      </c>
      <c r="Q348" s="25" t="s">
        <v>1268</v>
      </c>
      <c r="R348" s="10">
        <v>21258</v>
      </c>
      <c r="S348" s="10">
        <v>117</v>
      </c>
      <c r="T348" s="14" t="e">
        <f>VLOOKUP(F348,#REF!,6,0)</f>
        <v>#REF!</v>
      </c>
      <c r="U348" s="14"/>
      <c r="V348" s="14"/>
      <c r="W348" s="14">
        <f t="shared" si="6"/>
        <v>0</v>
      </c>
      <c r="X348" s="14">
        <v>117</v>
      </c>
    </row>
    <row r="349" spans="1:24" ht="32.25" customHeight="1" x14ac:dyDescent="0.4">
      <c r="A349" s="10">
        <v>343</v>
      </c>
      <c r="B349" s="11" t="s">
        <v>1033</v>
      </c>
      <c r="C349" s="11" t="s">
        <v>1115</v>
      </c>
      <c r="D349" s="20">
        <v>1</v>
      </c>
      <c r="E349" s="20" t="s">
        <v>1269</v>
      </c>
      <c r="F349" s="11" t="s">
        <v>904</v>
      </c>
      <c r="G349" s="10" t="s">
        <v>1168</v>
      </c>
      <c r="H349" s="24" t="s">
        <v>1267</v>
      </c>
      <c r="I349" s="28" t="s">
        <v>1272</v>
      </c>
      <c r="J349" s="25" t="s">
        <v>1268</v>
      </c>
      <c r="K349" s="25" t="s">
        <v>1268</v>
      </c>
      <c r="L349" s="25" t="s">
        <v>1268</v>
      </c>
      <c r="M349" s="25" t="s">
        <v>1268</v>
      </c>
      <c r="N349" s="25" t="s">
        <v>1268</v>
      </c>
      <c r="O349" s="25" t="s">
        <v>1268</v>
      </c>
      <c r="P349" s="25" t="s">
        <v>1268</v>
      </c>
      <c r="Q349" s="25" t="s">
        <v>1268</v>
      </c>
      <c r="R349" s="10">
        <v>2460</v>
      </c>
      <c r="S349" s="10">
        <v>0</v>
      </c>
      <c r="T349" s="14" t="e">
        <f>VLOOKUP(F349,#REF!,6,0)</f>
        <v>#REF!</v>
      </c>
      <c r="U349" s="14"/>
      <c r="V349" s="14"/>
      <c r="W349" s="14">
        <f t="shared" si="6"/>
        <v>0</v>
      </c>
      <c r="X349" s="14">
        <v>0</v>
      </c>
    </row>
    <row r="350" spans="1:24" ht="32.25" customHeight="1" x14ac:dyDescent="0.4">
      <c r="A350" s="10">
        <v>344</v>
      </c>
      <c r="B350" s="11" t="s">
        <v>1033</v>
      </c>
      <c r="C350" s="11" t="s">
        <v>1115</v>
      </c>
      <c r="D350" s="20">
        <v>17</v>
      </c>
      <c r="E350" s="20" t="s">
        <v>1269</v>
      </c>
      <c r="F350" s="11" t="s">
        <v>905</v>
      </c>
      <c r="G350" s="10" t="s">
        <v>1168</v>
      </c>
      <c r="H350" s="24" t="s">
        <v>1267</v>
      </c>
      <c r="I350" s="28" t="s">
        <v>1272</v>
      </c>
      <c r="J350" s="25" t="s">
        <v>1268</v>
      </c>
      <c r="K350" s="25" t="s">
        <v>1268</v>
      </c>
      <c r="L350" s="25" t="s">
        <v>1268</v>
      </c>
      <c r="M350" s="25" t="s">
        <v>1268</v>
      </c>
      <c r="N350" s="25" t="s">
        <v>1268</v>
      </c>
      <c r="O350" s="25" t="s">
        <v>1268</v>
      </c>
      <c r="P350" s="25" t="s">
        <v>1268</v>
      </c>
      <c r="Q350" s="25" t="s">
        <v>1268</v>
      </c>
      <c r="R350" s="10">
        <v>4901</v>
      </c>
      <c r="S350" s="10">
        <v>83</v>
      </c>
      <c r="T350" s="14" t="e">
        <f>VLOOKUP(F350,#REF!,6,0)</f>
        <v>#REF!</v>
      </c>
      <c r="U350" s="14"/>
      <c r="V350" s="14"/>
      <c r="W350" s="14">
        <f t="shared" si="6"/>
        <v>0</v>
      </c>
      <c r="X350" s="14">
        <v>83</v>
      </c>
    </row>
    <row r="351" spans="1:24" ht="32.25" customHeight="1" x14ac:dyDescent="0.4">
      <c r="A351" s="10">
        <v>345</v>
      </c>
      <c r="B351" s="11" t="s">
        <v>1033</v>
      </c>
      <c r="C351" s="11" t="s">
        <v>1115</v>
      </c>
      <c r="D351" s="20">
        <v>29</v>
      </c>
      <c r="E351" s="20" t="s">
        <v>1269</v>
      </c>
      <c r="F351" s="11" t="s">
        <v>906</v>
      </c>
      <c r="G351" s="10" t="s">
        <v>1168</v>
      </c>
      <c r="H351" s="24" t="s">
        <v>1267</v>
      </c>
      <c r="I351" s="28" t="s">
        <v>1272</v>
      </c>
      <c r="J351" s="25" t="s">
        <v>1268</v>
      </c>
      <c r="K351" s="25" t="s">
        <v>1268</v>
      </c>
      <c r="L351" s="25" t="s">
        <v>1268</v>
      </c>
      <c r="M351" s="25" t="s">
        <v>1268</v>
      </c>
      <c r="N351" s="25" t="s">
        <v>1268</v>
      </c>
      <c r="O351" s="25" t="s">
        <v>1268</v>
      </c>
      <c r="P351" s="25" t="s">
        <v>1268</v>
      </c>
      <c r="Q351" s="25" t="s">
        <v>1268</v>
      </c>
      <c r="R351" s="10">
        <v>6886</v>
      </c>
      <c r="S351" s="10">
        <v>216</v>
      </c>
      <c r="T351" s="14" t="e">
        <f>VLOOKUP(F351,#REF!,6,0)</f>
        <v>#REF!</v>
      </c>
      <c r="U351" s="14"/>
      <c r="V351" s="14"/>
      <c r="W351" s="14">
        <f t="shared" si="6"/>
        <v>0</v>
      </c>
      <c r="X351" s="14">
        <v>216</v>
      </c>
    </row>
    <row r="352" spans="1:24" ht="32.25" customHeight="1" x14ac:dyDescent="0.4">
      <c r="A352" s="10">
        <v>346</v>
      </c>
      <c r="B352" s="11" t="s">
        <v>1033</v>
      </c>
      <c r="C352" s="11" t="s">
        <v>1033</v>
      </c>
      <c r="D352" s="20">
        <v>70</v>
      </c>
      <c r="E352" s="20" t="s">
        <v>1269</v>
      </c>
      <c r="F352" s="11" t="s">
        <v>907</v>
      </c>
      <c r="G352" s="10" t="s">
        <v>1168</v>
      </c>
      <c r="H352" s="24" t="s">
        <v>1267</v>
      </c>
      <c r="I352" s="28" t="s">
        <v>1272</v>
      </c>
      <c r="J352" s="25" t="s">
        <v>1268</v>
      </c>
      <c r="K352" s="25" t="s">
        <v>1268</v>
      </c>
      <c r="L352" s="25" t="s">
        <v>1268</v>
      </c>
      <c r="M352" s="25" t="s">
        <v>1268</v>
      </c>
      <c r="N352" s="25" t="s">
        <v>1268</v>
      </c>
      <c r="O352" s="25" t="s">
        <v>1268</v>
      </c>
      <c r="P352" s="25" t="s">
        <v>1268</v>
      </c>
      <c r="Q352" s="25" t="s">
        <v>1268</v>
      </c>
      <c r="R352" s="10">
        <v>22959</v>
      </c>
      <c r="S352" s="10">
        <v>344</v>
      </c>
      <c r="T352" s="14" t="e">
        <f>VLOOKUP(F352,#REF!,6,0)</f>
        <v>#REF!</v>
      </c>
      <c r="U352" s="14"/>
      <c r="V352" s="14"/>
      <c r="W352" s="14">
        <f t="shared" si="6"/>
        <v>0</v>
      </c>
      <c r="X352" s="14">
        <v>344</v>
      </c>
    </row>
    <row r="353" spans="1:24" ht="32.25" customHeight="1" x14ac:dyDescent="0.4">
      <c r="A353" s="10">
        <v>347</v>
      </c>
      <c r="B353" s="11" t="s">
        <v>1033</v>
      </c>
      <c r="C353" s="11" t="s">
        <v>1115</v>
      </c>
      <c r="D353" s="20">
        <v>6</v>
      </c>
      <c r="E353" s="20" t="s">
        <v>1269</v>
      </c>
      <c r="F353" s="11" t="s">
        <v>908</v>
      </c>
      <c r="G353" s="10" t="s">
        <v>1168</v>
      </c>
      <c r="H353" s="24" t="s">
        <v>1267</v>
      </c>
      <c r="I353" s="28" t="s">
        <v>1272</v>
      </c>
      <c r="J353" s="25" t="s">
        <v>1268</v>
      </c>
      <c r="K353" s="25" t="s">
        <v>1268</v>
      </c>
      <c r="L353" s="25" t="s">
        <v>1268</v>
      </c>
      <c r="M353" s="25" t="s">
        <v>1268</v>
      </c>
      <c r="N353" s="25" t="s">
        <v>1268</v>
      </c>
      <c r="O353" s="25" t="s">
        <v>1268</v>
      </c>
      <c r="P353" s="25" t="s">
        <v>1268</v>
      </c>
      <c r="Q353" s="25" t="s">
        <v>1268</v>
      </c>
      <c r="R353" s="10">
        <v>677</v>
      </c>
      <c r="S353" s="10">
        <v>17</v>
      </c>
      <c r="T353" s="14" t="e">
        <f>VLOOKUP(F353,#REF!,6,0)</f>
        <v>#REF!</v>
      </c>
      <c r="U353" s="14"/>
      <c r="V353" s="14"/>
      <c r="W353" s="14">
        <f t="shared" si="6"/>
        <v>0</v>
      </c>
      <c r="X353" s="14">
        <v>17</v>
      </c>
    </row>
    <row r="354" spans="1:24" ht="32.25" customHeight="1" x14ac:dyDescent="0.4">
      <c r="A354" s="10">
        <v>348</v>
      </c>
      <c r="B354" s="11" t="s">
        <v>1033</v>
      </c>
      <c r="C354" s="11" t="s">
        <v>1115</v>
      </c>
      <c r="D354" s="20">
        <v>25</v>
      </c>
      <c r="E354" s="20" t="s">
        <v>1269</v>
      </c>
      <c r="F354" s="11" t="s">
        <v>909</v>
      </c>
      <c r="G354" s="10" t="s">
        <v>1168</v>
      </c>
      <c r="H354" s="24" t="s">
        <v>1267</v>
      </c>
      <c r="I354" s="28" t="s">
        <v>1272</v>
      </c>
      <c r="J354" s="25" t="s">
        <v>1268</v>
      </c>
      <c r="K354" s="25" t="s">
        <v>1268</v>
      </c>
      <c r="L354" s="25" t="s">
        <v>1268</v>
      </c>
      <c r="M354" s="25" t="s">
        <v>1268</v>
      </c>
      <c r="N354" s="25" t="s">
        <v>1268</v>
      </c>
      <c r="O354" s="25" t="s">
        <v>1268</v>
      </c>
      <c r="P354" s="25" t="s">
        <v>1268</v>
      </c>
      <c r="Q354" s="25" t="s">
        <v>1268</v>
      </c>
      <c r="R354" s="10">
        <v>23283</v>
      </c>
      <c r="S354" s="10">
        <v>119</v>
      </c>
      <c r="T354" s="14" t="e">
        <f>VLOOKUP(F354,#REF!,6,0)</f>
        <v>#REF!</v>
      </c>
      <c r="U354" s="14"/>
      <c r="V354" s="14"/>
      <c r="W354" s="14">
        <f t="shared" si="6"/>
        <v>0</v>
      </c>
      <c r="X354" s="14">
        <v>119</v>
      </c>
    </row>
    <row r="355" spans="1:24" ht="32.25" customHeight="1" x14ac:dyDescent="0.4">
      <c r="A355" s="10">
        <v>349</v>
      </c>
      <c r="B355" s="11" t="s">
        <v>1033</v>
      </c>
      <c r="C355" s="11" t="s">
        <v>1114</v>
      </c>
      <c r="D355" s="20">
        <v>36</v>
      </c>
      <c r="E355" s="20" t="s">
        <v>1269</v>
      </c>
      <c r="F355" s="11" t="s">
        <v>910</v>
      </c>
      <c r="G355" s="10" t="s">
        <v>1168</v>
      </c>
      <c r="H355" s="24" t="s">
        <v>1267</v>
      </c>
      <c r="I355" s="28" t="s">
        <v>1272</v>
      </c>
      <c r="J355" s="25" t="s">
        <v>1268</v>
      </c>
      <c r="K355" s="25" t="s">
        <v>1268</v>
      </c>
      <c r="L355" s="25" t="s">
        <v>1268</v>
      </c>
      <c r="M355" s="25" t="s">
        <v>1268</v>
      </c>
      <c r="N355" s="25" t="s">
        <v>1268</v>
      </c>
      <c r="O355" s="25" t="s">
        <v>1268</v>
      </c>
      <c r="P355" s="25" t="s">
        <v>1268</v>
      </c>
      <c r="Q355" s="25" t="s">
        <v>1268</v>
      </c>
      <c r="R355" s="10">
        <v>62795</v>
      </c>
      <c r="S355" s="10">
        <v>247</v>
      </c>
      <c r="T355" s="14" t="e">
        <f>VLOOKUP(F355,#REF!,6,0)</f>
        <v>#REF!</v>
      </c>
      <c r="U355" s="14"/>
      <c r="V355" s="14"/>
      <c r="W355" s="14">
        <f t="shared" si="6"/>
        <v>0</v>
      </c>
      <c r="X355" s="14">
        <v>247</v>
      </c>
    </row>
    <row r="356" spans="1:24" ht="32.25" customHeight="1" x14ac:dyDescent="0.4">
      <c r="A356" s="10">
        <v>350</v>
      </c>
      <c r="B356" s="11" t="s">
        <v>1034</v>
      </c>
      <c r="C356" s="11" t="s">
        <v>1116</v>
      </c>
      <c r="D356" s="20"/>
      <c r="E356" s="10"/>
      <c r="F356" s="11" t="s">
        <v>911</v>
      </c>
      <c r="G356" s="10" t="s">
        <v>1172</v>
      </c>
      <c r="H356" s="10"/>
      <c r="I356" s="28" t="s">
        <v>1272</v>
      </c>
      <c r="J356" s="25" t="s">
        <v>1268</v>
      </c>
      <c r="K356" s="25" t="s">
        <v>1268</v>
      </c>
      <c r="L356" s="25" t="s">
        <v>1268</v>
      </c>
      <c r="M356" s="25" t="s">
        <v>1268</v>
      </c>
      <c r="N356" s="25" t="s">
        <v>1268</v>
      </c>
      <c r="O356" s="25" t="s">
        <v>1268</v>
      </c>
      <c r="P356" s="25" t="s">
        <v>1268</v>
      </c>
      <c r="Q356" s="25" t="s">
        <v>1268</v>
      </c>
      <c r="R356" s="10">
        <v>15163</v>
      </c>
      <c r="S356" s="10">
        <v>70</v>
      </c>
      <c r="T356" s="14" t="e">
        <f>VLOOKUP(F356,#REF!,6,0)</f>
        <v>#REF!</v>
      </c>
      <c r="U356" s="14"/>
      <c r="V356" s="14"/>
      <c r="W356" s="14">
        <f t="shared" si="6"/>
        <v>0</v>
      </c>
      <c r="X356" s="14">
        <v>70</v>
      </c>
    </row>
    <row r="357" spans="1:24" ht="32.25" customHeight="1" x14ac:dyDescent="0.4">
      <c r="A357" s="10">
        <v>351</v>
      </c>
      <c r="B357" s="11" t="s">
        <v>1034</v>
      </c>
      <c r="C357" s="11" t="s">
        <v>1116</v>
      </c>
      <c r="D357" s="20"/>
      <c r="E357" s="10"/>
      <c r="F357" s="11" t="s">
        <v>912</v>
      </c>
      <c r="G357" s="10" t="s">
        <v>1132</v>
      </c>
      <c r="H357" s="10"/>
      <c r="I357" s="28" t="s">
        <v>1272</v>
      </c>
      <c r="J357" s="25" t="s">
        <v>1268</v>
      </c>
      <c r="K357" s="25" t="s">
        <v>1268</v>
      </c>
      <c r="L357" s="25" t="s">
        <v>1268</v>
      </c>
      <c r="M357" s="25" t="s">
        <v>1268</v>
      </c>
      <c r="N357" s="25" t="s">
        <v>1268</v>
      </c>
      <c r="O357" s="25" t="s">
        <v>1268</v>
      </c>
      <c r="P357" s="25" t="s">
        <v>1268</v>
      </c>
      <c r="Q357" s="25" t="s">
        <v>1268</v>
      </c>
      <c r="R357" s="10">
        <v>12118</v>
      </c>
      <c r="S357" s="10">
        <v>214</v>
      </c>
      <c r="T357" s="14" t="e">
        <f>VLOOKUP(F357,#REF!,6,0)</f>
        <v>#REF!</v>
      </c>
      <c r="U357" s="14"/>
      <c r="V357" s="14"/>
      <c r="W357" s="14">
        <f t="shared" si="6"/>
        <v>0</v>
      </c>
      <c r="X357" s="14">
        <v>214</v>
      </c>
    </row>
    <row r="358" spans="1:24" ht="32.25" customHeight="1" x14ac:dyDescent="0.4">
      <c r="A358" s="10">
        <v>352</v>
      </c>
      <c r="B358" s="11" t="s">
        <v>1034</v>
      </c>
      <c r="C358" s="11" t="s">
        <v>1116</v>
      </c>
      <c r="D358" s="20"/>
      <c r="E358" s="10"/>
      <c r="F358" s="11" t="s">
        <v>913</v>
      </c>
      <c r="G358" s="10" t="s">
        <v>1218</v>
      </c>
      <c r="H358" s="10"/>
      <c r="I358" s="28" t="s">
        <v>1272</v>
      </c>
      <c r="J358" s="25" t="s">
        <v>1268</v>
      </c>
      <c r="K358" s="25" t="s">
        <v>1268</v>
      </c>
      <c r="L358" s="25" t="s">
        <v>1268</v>
      </c>
      <c r="M358" s="25" t="s">
        <v>1268</v>
      </c>
      <c r="N358" s="25" t="s">
        <v>1268</v>
      </c>
      <c r="O358" s="25" t="s">
        <v>1268</v>
      </c>
      <c r="P358" s="25" t="s">
        <v>1268</v>
      </c>
      <c r="Q358" s="25" t="s">
        <v>1268</v>
      </c>
      <c r="R358" s="10">
        <v>-31572</v>
      </c>
      <c r="S358" s="10">
        <v>664</v>
      </c>
      <c r="T358" s="14" t="e">
        <f>VLOOKUP(F358,#REF!,6,0)</f>
        <v>#REF!</v>
      </c>
      <c r="U358" s="14"/>
      <c r="V358" s="14"/>
      <c r="W358" s="14">
        <f t="shared" si="6"/>
        <v>0</v>
      </c>
      <c r="X358" s="14">
        <v>664</v>
      </c>
    </row>
    <row r="359" spans="1:24" ht="32.25" customHeight="1" x14ac:dyDescent="0.4">
      <c r="A359" s="10">
        <v>353</v>
      </c>
      <c r="B359" s="11" t="s">
        <v>1034</v>
      </c>
      <c r="C359" s="11" t="s">
        <v>1117</v>
      </c>
      <c r="D359" s="20"/>
      <c r="E359" s="10"/>
      <c r="F359" s="11" t="s">
        <v>914</v>
      </c>
      <c r="G359" s="10" t="s">
        <v>1245</v>
      </c>
      <c r="H359" s="10"/>
      <c r="I359" s="28" t="s">
        <v>1272</v>
      </c>
      <c r="J359" s="25" t="s">
        <v>1268</v>
      </c>
      <c r="K359" s="25" t="s">
        <v>1268</v>
      </c>
      <c r="L359" s="25" t="s">
        <v>1268</v>
      </c>
      <c r="M359" s="25" t="s">
        <v>1268</v>
      </c>
      <c r="N359" s="25" t="s">
        <v>1268</v>
      </c>
      <c r="O359" s="25" t="s">
        <v>1268</v>
      </c>
      <c r="P359" s="25" t="s">
        <v>1268</v>
      </c>
      <c r="Q359" s="25" t="s">
        <v>1268</v>
      </c>
      <c r="R359" s="10">
        <v>19585</v>
      </c>
      <c r="S359" s="10">
        <v>32</v>
      </c>
      <c r="T359" s="14" t="e">
        <f>VLOOKUP(F359,#REF!,6,0)</f>
        <v>#REF!</v>
      </c>
      <c r="U359" s="14"/>
      <c r="V359" s="14"/>
      <c r="W359" s="14">
        <f t="shared" si="6"/>
        <v>0</v>
      </c>
      <c r="X359" s="14">
        <v>32</v>
      </c>
    </row>
    <row r="360" spans="1:24" ht="32.25" customHeight="1" x14ac:dyDescent="0.4">
      <c r="A360" s="10">
        <v>354</v>
      </c>
      <c r="B360" s="11" t="s">
        <v>1034</v>
      </c>
      <c r="C360" s="11" t="s">
        <v>1117</v>
      </c>
      <c r="D360" s="20"/>
      <c r="E360" s="10"/>
      <c r="F360" s="11" t="s">
        <v>915</v>
      </c>
      <c r="G360" s="10" t="s">
        <v>1163</v>
      </c>
      <c r="H360" s="10"/>
      <c r="I360" s="28" t="s">
        <v>1272</v>
      </c>
      <c r="J360" s="25" t="s">
        <v>1268</v>
      </c>
      <c r="K360" s="25" t="s">
        <v>1268</v>
      </c>
      <c r="L360" s="25" t="s">
        <v>1268</v>
      </c>
      <c r="M360" s="25" t="s">
        <v>1268</v>
      </c>
      <c r="N360" s="25" t="s">
        <v>1268</v>
      </c>
      <c r="O360" s="25" t="s">
        <v>1268</v>
      </c>
      <c r="P360" s="25" t="s">
        <v>1268</v>
      </c>
      <c r="Q360" s="25" t="s">
        <v>1268</v>
      </c>
      <c r="R360" s="10">
        <v>58951</v>
      </c>
      <c r="S360" s="10">
        <v>325</v>
      </c>
      <c r="T360" s="14" t="e">
        <f>VLOOKUP(F360,#REF!,6,0)</f>
        <v>#REF!</v>
      </c>
      <c r="U360" s="14"/>
      <c r="V360" s="14"/>
      <c r="W360" s="14">
        <f t="shared" si="6"/>
        <v>0</v>
      </c>
      <c r="X360" s="14">
        <v>325</v>
      </c>
    </row>
    <row r="361" spans="1:24" ht="32.25" customHeight="1" x14ac:dyDescent="0.4">
      <c r="A361" s="10">
        <v>355</v>
      </c>
      <c r="B361" s="11" t="s">
        <v>1034</v>
      </c>
      <c r="C361" s="11" t="s">
        <v>1034</v>
      </c>
      <c r="D361" s="20"/>
      <c r="E361" s="10"/>
      <c r="F361" s="11" t="s">
        <v>916</v>
      </c>
      <c r="G361" s="10" t="s">
        <v>1207</v>
      </c>
      <c r="H361" s="10"/>
      <c r="I361" s="28" t="s">
        <v>1272</v>
      </c>
      <c r="J361" s="25" t="s">
        <v>1268</v>
      </c>
      <c r="K361" s="25" t="s">
        <v>1268</v>
      </c>
      <c r="L361" s="25" t="s">
        <v>1268</v>
      </c>
      <c r="M361" s="25" t="s">
        <v>1268</v>
      </c>
      <c r="N361" s="25" t="s">
        <v>1268</v>
      </c>
      <c r="O361" s="25" t="s">
        <v>1268</v>
      </c>
      <c r="P361" s="25" t="s">
        <v>1268</v>
      </c>
      <c r="Q361" s="25" t="s">
        <v>1268</v>
      </c>
      <c r="R361" s="10">
        <v>33692</v>
      </c>
      <c r="S361" s="10">
        <v>50</v>
      </c>
      <c r="T361" s="14" t="e">
        <f>VLOOKUP(F361,#REF!,6,0)</f>
        <v>#REF!</v>
      </c>
      <c r="U361" s="14"/>
      <c r="V361" s="14"/>
      <c r="W361" s="14">
        <f t="shared" si="6"/>
        <v>0</v>
      </c>
      <c r="X361" s="14">
        <v>50</v>
      </c>
    </row>
    <row r="362" spans="1:24" ht="32.25" customHeight="1" x14ac:dyDescent="0.4">
      <c r="A362" s="10">
        <v>356</v>
      </c>
      <c r="B362" s="11" t="s">
        <v>1034</v>
      </c>
      <c r="C362" s="11" t="s">
        <v>1034</v>
      </c>
      <c r="D362" s="20"/>
      <c r="E362" s="10"/>
      <c r="F362" s="11" t="s">
        <v>917</v>
      </c>
      <c r="G362" s="10" t="s">
        <v>1145</v>
      </c>
      <c r="H362" s="10"/>
      <c r="I362" s="28" t="s">
        <v>1272</v>
      </c>
      <c r="J362" s="25" t="s">
        <v>1268</v>
      </c>
      <c r="K362" s="25" t="s">
        <v>1268</v>
      </c>
      <c r="L362" s="25" t="s">
        <v>1268</v>
      </c>
      <c r="M362" s="25" t="s">
        <v>1268</v>
      </c>
      <c r="N362" s="25" t="s">
        <v>1268</v>
      </c>
      <c r="O362" s="25" t="s">
        <v>1268</v>
      </c>
      <c r="P362" s="25" t="s">
        <v>1268</v>
      </c>
      <c r="Q362" s="25" t="s">
        <v>1268</v>
      </c>
      <c r="R362" s="10">
        <v>42514</v>
      </c>
      <c r="S362" s="10">
        <v>190</v>
      </c>
      <c r="T362" s="14" t="e">
        <f>VLOOKUP(F362,#REF!,6,0)</f>
        <v>#REF!</v>
      </c>
      <c r="U362" s="14"/>
      <c r="V362" s="14"/>
      <c r="W362" s="14">
        <f t="shared" si="6"/>
        <v>0</v>
      </c>
      <c r="X362" s="14">
        <v>190</v>
      </c>
    </row>
    <row r="363" spans="1:24" ht="32.25" customHeight="1" x14ac:dyDescent="0.4">
      <c r="A363" s="10">
        <v>357</v>
      </c>
      <c r="B363" s="11" t="s">
        <v>1034</v>
      </c>
      <c r="C363" s="11" t="s">
        <v>1034</v>
      </c>
      <c r="D363" s="20"/>
      <c r="E363" s="10"/>
      <c r="F363" s="11" t="s">
        <v>918</v>
      </c>
      <c r="G363" s="10" t="s">
        <v>1169</v>
      </c>
      <c r="H363" s="10"/>
      <c r="I363" s="28" t="s">
        <v>1272</v>
      </c>
      <c r="J363" s="25" t="s">
        <v>1268</v>
      </c>
      <c r="K363" s="25" t="s">
        <v>1268</v>
      </c>
      <c r="L363" s="25" t="s">
        <v>1268</v>
      </c>
      <c r="M363" s="25" t="s">
        <v>1268</v>
      </c>
      <c r="N363" s="25" t="s">
        <v>1268</v>
      </c>
      <c r="O363" s="25" t="s">
        <v>1268</v>
      </c>
      <c r="P363" s="25" t="s">
        <v>1268</v>
      </c>
      <c r="Q363" s="25" t="s">
        <v>1268</v>
      </c>
      <c r="R363" s="10">
        <v>7881</v>
      </c>
      <c r="S363" s="10">
        <v>358</v>
      </c>
      <c r="T363" s="14" t="e">
        <f>VLOOKUP(F363,#REF!,6,0)</f>
        <v>#REF!</v>
      </c>
      <c r="U363" s="14"/>
      <c r="V363" s="14"/>
      <c r="W363" s="14">
        <f t="shared" si="6"/>
        <v>0</v>
      </c>
      <c r="X363" s="14">
        <v>358</v>
      </c>
    </row>
    <row r="364" spans="1:24" ht="32.25" customHeight="1" x14ac:dyDescent="0.4">
      <c r="A364" s="10">
        <v>358</v>
      </c>
      <c r="B364" s="11" t="s">
        <v>1034</v>
      </c>
      <c r="C364" s="11" t="s">
        <v>1034</v>
      </c>
      <c r="D364" s="20"/>
      <c r="E364" s="10"/>
      <c r="F364" s="11" t="s">
        <v>919</v>
      </c>
      <c r="G364" s="10" t="s">
        <v>1138</v>
      </c>
      <c r="H364" s="10"/>
      <c r="I364" s="28" t="s">
        <v>1272</v>
      </c>
      <c r="J364" s="25" t="s">
        <v>1268</v>
      </c>
      <c r="K364" s="25" t="s">
        <v>1268</v>
      </c>
      <c r="L364" s="25" t="s">
        <v>1268</v>
      </c>
      <c r="M364" s="25" t="s">
        <v>1268</v>
      </c>
      <c r="N364" s="25" t="s">
        <v>1268</v>
      </c>
      <c r="O364" s="25" t="s">
        <v>1268</v>
      </c>
      <c r="P364" s="25" t="s">
        <v>1268</v>
      </c>
      <c r="Q364" s="25" t="s">
        <v>1268</v>
      </c>
      <c r="R364" s="10">
        <v>23127</v>
      </c>
      <c r="S364" s="10">
        <v>71</v>
      </c>
      <c r="T364" s="14" t="e">
        <f>VLOOKUP(F364,#REF!,6,0)</f>
        <v>#REF!</v>
      </c>
      <c r="U364" s="14"/>
      <c r="V364" s="14"/>
      <c r="W364" s="14">
        <f t="shared" si="6"/>
        <v>0</v>
      </c>
      <c r="X364" s="14">
        <v>71</v>
      </c>
    </row>
    <row r="365" spans="1:24" ht="32.25" customHeight="1" x14ac:dyDescent="0.4">
      <c r="A365" s="10">
        <v>359</v>
      </c>
      <c r="B365" s="11" t="s">
        <v>1034</v>
      </c>
      <c r="C365" s="11" t="s">
        <v>1034</v>
      </c>
      <c r="D365" s="20"/>
      <c r="E365" s="10"/>
      <c r="F365" s="11" t="s">
        <v>920</v>
      </c>
      <c r="G365" s="10" t="s">
        <v>1149</v>
      </c>
      <c r="H365" s="10"/>
      <c r="I365" s="28" t="s">
        <v>1272</v>
      </c>
      <c r="J365" s="25" t="s">
        <v>1268</v>
      </c>
      <c r="K365" s="25" t="s">
        <v>1268</v>
      </c>
      <c r="L365" s="25" t="s">
        <v>1268</v>
      </c>
      <c r="M365" s="25" t="s">
        <v>1268</v>
      </c>
      <c r="N365" s="25" t="s">
        <v>1268</v>
      </c>
      <c r="O365" s="25" t="s">
        <v>1268</v>
      </c>
      <c r="P365" s="25" t="s">
        <v>1268</v>
      </c>
      <c r="Q365" s="25" t="s">
        <v>1268</v>
      </c>
      <c r="R365" s="10">
        <v>23573</v>
      </c>
      <c r="S365" s="10">
        <v>124</v>
      </c>
      <c r="T365" s="14" t="e">
        <f>VLOOKUP(F365,#REF!,6,0)</f>
        <v>#REF!</v>
      </c>
      <c r="U365" s="14"/>
      <c r="V365" s="14"/>
      <c r="W365" s="14">
        <f t="shared" si="6"/>
        <v>0</v>
      </c>
      <c r="X365" s="14">
        <v>124</v>
      </c>
    </row>
    <row r="366" spans="1:24" ht="32.25" customHeight="1" x14ac:dyDescent="0.4">
      <c r="A366" s="10">
        <v>360</v>
      </c>
      <c r="B366" s="11" t="s">
        <v>1034</v>
      </c>
      <c r="C366" s="11" t="s">
        <v>1034</v>
      </c>
      <c r="D366" s="20"/>
      <c r="E366" s="10"/>
      <c r="F366" s="11" t="s">
        <v>921</v>
      </c>
      <c r="G366" s="10" t="s">
        <v>1205</v>
      </c>
      <c r="H366" s="10"/>
      <c r="I366" s="28" t="s">
        <v>1272</v>
      </c>
      <c r="J366" s="25" t="s">
        <v>1268</v>
      </c>
      <c r="K366" s="25" t="s">
        <v>1268</v>
      </c>
      <c r="L366" s="25" t="s">
        <v>1268</v>
      </c>
      <c r="M366" s="25" t="s">
        <v>1268</v>
      </c>
      <c r="N366" s="25" t="s">
        <v>1268</v>
      </c>
      <c r="O366" s="25" t="s">
        <v>1268</v>
      </c>
      <c r="P366" s="25" t="s">
        <v>1268</v>
      </c>
      <c r="Q366" s="25" t="s">
        <v>1268</v>
      </c>
      <c r="R366" s="10">
        <v>-210</v>
      </c>
      <c r="S366" s="10">
        <v>183</v>
      </c>
      <c r="T366" s="14" t="e">
        <f>VLOOKUP(F366,#REF!,6,0)</f>
        <v>#REF!</v>
      </c>
      <c r="U366" s="14"/>
      <c r="V366" s="14"/>
      <c r="W366" s="14">
        <f t="shared" si="6"/>
        <v>0</v>
      </c>
      <c r="X366" s="14">
        <v>183</v>
      </c>
    </row>
    <row r="367" spans="1:24" ht="32.25" customHeight="1" x14ac:dyDescent="0.4">
      <c r="A367" s="10">
        <v>361</v>
      </c>
      <c r="B367" s="11" t="s">
        <v>1034</v>
      </c>
      <c r="C367" s="11" t="s">
        <v>1034</v>
      </c>
      <c r="D367" s="20"/>
      <c r="E367" s="10"/>
      <c r="F367" s="11" t="s">
        <v>922</v>
      </c>
      <c r="G367" s="10" t="s">
        <v>1217</v>
      </c>
      <c r="H367" s="10"/>
      <c r="I367" s="28" t="s">
        <v>1272</v>
      </c>
      <c r="J367" s="25" t="s">
        <v>1268</v>
      </c>
      <c r="K367" s="25" t="s">
        <v>1268</v>
      </c>
      <c r="L367" s="25" t="s">
        <v>1268</v>
      </c>
      <c r="M367" s="25" t="s">
        <v>1268</v>
      </c>
      <c r="N367" s="25" t="s">
        <v>1268</v>
      </c>
      <c r="O367" s="25" t="s">
        <v>1268</v>
      </c>
      <c r="P367" s="25" t="s">
        <v>1268</v>
      </c>
      <c r="Q367" s="25" t="s">
        <v>1268</v>
      </c>
      <c r="R367" s="10">
        <v>16146</v>
      </c>
      <c r="S367" s="10">
        <v>26</v>
      </c>
      <c r="T367" s="14" t="e">
        <f>VLOOKUP(F367,#REF!,6,0)</f>
        <v>#REF!</v>
      </c>
      <c r="U367" s="14"/>
      <c r="V367" s="14"/>
      <c r="W367" s="14">
        <f t="shared" si="6"/>
        <v>0</v>
      </c>
      <c r="X367" s="14">
        <v>26</v>
      </c>
    </row>
    <row r="368" spans="1:24" ht="32.25" customHeight="1" x14ac:dyDescent="0.4">
      <c r="A368" s="10">
        <v>362</v>
      </c>
      <c r="B368" s="11" t="s">
        <v>1034</v>
      </c>
      <c r="C368" s="11" t="s">
        <v>1034</v>
      </c>
      <c r="D368" s="20"/>
      <c r="E368" s="10"/>
      <c r="F368" s="11" t="s">
        <v>923</v>
      </c>
      <c r="G368" s="10" t="s">
        <v>1216</v>
      </c>
      <c r="H368" s="10"/>
      <c r="I368" s="28" t="s">
        <v>1272</v>
      </c>
      <c r="J368" s="25" t="s">
        <v>1268</v>
      </c>
      <c r="K368" s="25" t="s">
        <v>1268</v>
      </c>
      <c r="L368" s="25" t="s">
        <v>1268</v>
      </c>
      <c r="M368" s="25" t="s">
        <v>1268</v>
      </c>
      <c r="N368" s="25" t="s">
        <v>1268</v>
      </c>
      <c r="O368" s="25" t="s">
        <v>1268</v>
      </c>
      <c r="P368" s="25" t="s">
        <v>1268</v>
      </c>
      <c r="Q368" s="25" t="s">
        <v>1268</v>
      </c>
      <c r="R368" s="10">
        <v>83054</v>
      </c>
      <c r="S368" s="10">
        <v>396</v>
      </c>
      <c r="T368" s="14" t="e">
        <f>VLOOKUP(F368,#REF!,6,0)</f>
        <v>#REF!</v>
      </c>
      <c r="U368" s="14"/>
      <c r="V368" s="14"/>
      <c r="W368" s="14">
        <f t="shared" si="6"/>
        <v>0</v>
      </c>
      <c r="X368" s="14">
        <v>396</v>
      </c>
    </row>
    <row r="369" spans="1:24" ht="32.25" customHeight="1" x14ac:dyDescent="0.4">
      <c r="A369" s="10">
        <v>363</v>
      </c>
      <c r="B369" s="11" t="s">
        <v>1034</v>
      </c>
      <c r="C369" s="11" t="s">
        <v>1034</v>
      </c>
      <c r="D369" s="20"/>
      <c r="E369" s="10"/>
      <c r="F369" s="11" t="s">
        <v>924</v>
      </c>
      <c r="G369" s="10" t="s">
        <v>1168</v>
      </c>
      <c r="H369" s="10"/>
      <c r="I369" s="28" t="s">
        <v>1272</v>
      </c>
      <c r="J369" s="25" t="s">
        <v>1268</v>
      </c>
      <c r="K369" s="25" t="s">
        <v>1268</v>
      </c>
      <c r="L369" s="25" t="s">
        <v>1268</v>
      </c>
      <c r="M369" s="25" t="s">
        <v>1268</v>
      </c>
      <c r="N369" s="25" t="s">
        <v>1268</v>
      </c>
      <c r="O369" s="25" t="s">
        <v>1268</v>
      </c>
      <c r="P369" s="25" t="s">
        <v>1268</v>
      </c>
      <c r="Q369" s="25" t="s">
        <v>1268</v>
      </c>
      <c r="R369" s="10">
        <v>19675</v>
      </c>
      <c r="S369" s="10">
        <v>53</v>
      </c>
      <c r="T369" s="14" t="e">
        <f>VLOOKUP(F369,#REF!,6,0)</f>
        <v>#REF!</v>
      </c>
      <c r="U369" s="14"/>
      <c r="V369" s="14"/>
      <c r="W369" s="14">
        <f t="shared" si="6"/>
        <v>0</v>
      </c>
      <c r="X369" s="14">
        <v>53</v>
      </c>
    </row>
    <row r="370" spans="1:24" ht="32.25" customHeight="1" x14ac:dyDescent="0.4">
      <c r="A370" s="10">
        <v>364</v>
      </c>
      <c r="B370" s="11" t="s">
        <v>1034</v>
      </c>
      <c r="C370" s="11" t="s">
        <v>1117</v>
      </c>
      <c r="D370" s="20"/>
      <c r="E370" s="10"/>
      <c r="F370" s="11" t="s">
        <v>925</v>
      </c>
      <c r="G370" s="10" t="s">
        <v>1226</v>
      </c>
      <c r="H370" s="10"/>
      <c r="I370" s="28" t="s">
        <v>1272</v>
      </c>
      <c r="J370" s="25" t="s">
        <v>1268</v>
      </c>
      <c r="K370" s="25" t="s">
        <v>1268</v>
      </c>
      <c r="L370" s="25" t="s">
        <v>1268</v>
      </c>
      <c r="M370" s="25" t="s">
        <v>1268</v>
      </c>
      <c r="N370" s="25" t="s">
        <v>1268</v>
      </c>
      <c r="O370" s="25" t="s">
        <v>1268</v>
      </c>
      <c r="P370" s="25" t="s">
        <v>1268</v>
      </c>
      <c r="Q370" s="25" t="s">
        <v>1268</v>
      </c>
      <c r="R370" s="10">
        <v>9875</v>
      </c>
      <c r="S370" s="10">
        <v>0</v>
      </c>
      <c r="T370" s="14"/>
      <c r="U370" s="14"/>
      <c r="V370" s="14"/>
      <c r="W370" s="14">
        <f t="shared" si="6"/>
        <v>0</v>
      </c>
      <c r="X370" s="14">
        <v>0</v>
      </c>
    </row>
    <row r="371" spans="1:24" ht="32.25" customHeight="1" x14ac:dyDescent="0.4">
      <c r="A371" s="10">
        <v>365</v>
      </c>
      <c r="B371" s="11" t="s">
        <v>1035</v>
      </c>
      <c r="C371" s="11" t="s">
        <v>1119</v>
      </c>
      <c r="D371" s="20">
        <v>49</v>
      </c>
      <c r="E371" s="10"/>
      <c r="F371" s="11" t="s">
        <v>926</v>
      </c>
      <c r="G371" s="10" t="s">
        <v>1246</v>
      </c>
      <c r="H371" s="10"/>
      <c r="I371" s="28" t="s">
        <v>1272</v>
      </c>
      <c r="J371" s="25" t="s">
        <v>1268</v>
      </c>
      <c r="K371" s="25" t="s">
        <v>1268</v>
      </c>
      <c r="L371" s="25" t="s">
        <v>1268</v>
      </c>
      <c r="M371" s="25" t="s">
        <v>1268</v>
      </c>
      <c r="N371" s="25" t="s">
        <v>1268</v>
      </c>
      <c r="O371" s="25" t="s">
        <v>1268</v>
      </c>
      <c r="P371" s="25" t="s">
        <v>1268</v>
      </c>
      <c r="Q371" s="25" t="s">
        <v>1268</v>
      </c>
      <c r="R371" s="10">
        <v>124811</v>
      </c>
      <c r="S371" s="10">
        <v>1565</v>
      </c>
      <c r="T371" s="14" t="e">
        <f>VLOOKUP(F371,#REF!,6,0)</f>
        <v>#REF!</v>
      </c>
      <c r="U371" s="14"/>
      <c r="V371" s="14"/>
      <c r="W371" s="14">
        <f t="shared" si="6"/>
        <v>0</v>
      </c>
      <c r="X371" s="14">
        <v>1565</v>
      </c>
    </row>
    <row r="372" spans="1:24" ht="32.25" customHeight="1" x14ac:dyDescent="0.4">
      <c r="A372" s="10">
        <v>366</v>
      </c>
      <c r="B372" s="11" t="s">
        <v>1035</v>
      </c>
      <c r="C372" s="11" t="s">
        <v>1035</v>
      </c>
      <c r="D372" s="291">
        <v>515</v>
      </c>
      <c r="E372" s="10"/>
      <c r="F372" s="11" t="s">
        <v>927</v>
      </c>
      <c r="G372" s="10" t="s">
        <v>1133</v>
      </c>
      <c r="H372" s="10"/>
      <c r="I372" s="28" t="s">
        <v>1272</v>
      </c>
      <c r="J372" s="25" t="s">
        <v>1268</v>
      </c>
      <c r="K372" s="25" t="s">
        <v>1268</v>
      </c>
      <c r="L372" s="25" t="s">
        <v>1268</v>
      </c>
      <c r="M372" s="25" t="s">
        <v>1268</v>
      </c>
      <c r="N372" s="25" t="s">
        <v>1268</v>
      </c>
      <c r="O372" s="25" t="s">
        <v>1268</v>
      </c>
      <c r="P372" s="25" t="s">
        <v>1268</v>
      </c>
      <c r="Q372" s="25" t="s">
        <v>1268</v>
      </c>
      <c r="R372" s="10">
        <v>11193</v>
      </c>
      <c r="S372" s="10">
        <v>860</v>
      </c>
      <c r="T372" s="14" t="e">
        <f>VLOOKUP(F372,#REF!,6,0)</f>
        <v>#REF!</v>
      </c>
      <c r="U372" s="14"/>
      <c r="V372" s="14"/>
      <c r="W372" s="14">
        <f t="shared" si="6"/>
        <v>0</v>
      </c>
      <c r="X372" s="14">
        <v>860</v>
      </c>
    </row>
    <row r="373" spans="1:24" ht="32.25" customHeight="1" x14ac:dyDescent="0.4">
      <c r="A373" s="10">
        <v>367</v>
      </c>
      <c r="B373" s="11" t="s">
        <v>1035</v>
      </c>
      <c r="C373" s="11" t="s">
        <v>1035</v>
      </c>
      <c r="D373" s="292"/>
      <c r="E373" s="10"/>
      <c r="F373" s="11" t="s">
        <v>928</v>
      </c>
      <c r="G373" s="10" t="s">
        <v>1264</v>
      </c>
      <c r="H373" s="10"/>
      <c r="I373" s="28" t="s">
        <v>1272</v>
      </c>
      <c r="J373" s="25" t="s">
        <v>1268</v>
      </c>
      <c r="K373" s="25" t="s">
        <v>1268</v>
      </c>
      <c r="L373" s="25" t="s">
        <v>1268</v>
      </c>
      <c r="M373" s="25" t="s">
        <v>1268</v>
      </c>
      <c r="N373" s="25" t="s">
        <v>1268</v>
      </c>
      <c r="O373" s="25" t="s">
        <v>1268</v>
      </c>
      <c r="P373" s="25" t="s">
        <v>1268</v>
      </c>
      <c r="Q373" s="25" t="s">
        <v>1268</v>
      </c>
      <c r="R373" s="10">
        <v>73773</v>
      </c>
      <c r="S373" s="10">
        <v>275</v>
      </c>
      <c r="T373" s="14" t="e">
        <f>VLOOKUP(F373,#REF!,6,0)</f>
        <v>#REF!</v>
      </c>
      <c r="U373" s="14"/>
      <c r="V373" s="14"/>
      <c r="W373" s="14">
        <f t="shared" si="6"/>
        <v>0</v>
      </c>
      <c r="X373" s="14">
        <v>275</v>
      </c>
    </row>
    <row r="374" spans="1:24" ht="32.25" customHeight="1" x14ac:dyDescent="0.4">
      <c r="A374" s="10">
        <v>368</v>
      </c>
      <c r="B374" s="11" t="s">
        <v>1035</v>
      </c>
      <c r="C374" s="11" t="s">
        <v>1035</v>
      </c>
      <c r="D374" s="292"/>
      <c r="E374" s="10"/>
      <c r="F374" s="11" t="s">
        <v>929</v>
      </c>
      <c r="G374" s="10" t="s">
        <v>1168</v>
      </c>
      <c r="H374" s="10"/>
      <c r="I374" s="28" t="s">
        <v>1272</v>
      </c>
      <c r="J374" s="25" t="s">
        <v>1268</v>
      </c>
      <c r="K374" s="25" t="s">
        <v>1268</v>
      </c>
      <c r="L374" s="25" t="s">
        <v>1268</v>
      </c>
      <c r="M374" s="25" t="s">
        <v>1268</v>
      </c>
      <c r="N374" s="25" t="s">
        <v>1268</v>
      </c>
      <c r="O374" s="25" t="s">
        <v>1268</v>
      </c>
      <c r="P374" s="25" t="s">
        <v>1268</v>
      </c>
      <c r="Q374" s="25" t="s">
        <v>1268</v>
      </c>
      <c r="R374" s="10">
        <v>124104</v>
      </c>
      <c r="S374" s="10">
        <v>666</v>
      </c>
      <c r="T374" s="14" t="e">
        <f>VLOOKUP(F374,#REF!,6,0)</f>
        <v>#REF!</v>
      </c>
      <c r="U374" s="14"/>
      <c r="V374" s="14"/>
      <c r="W374" s="14">
        <f t="shared" si="6"/>
        <v>0</v>
      </c>
      <c r="X374" s="14">
        <v>666</v>
      </c>
    </row>
    <row r="375" spans="1:24" ht="32.25" customHeight="1" x14ac:dyDescent="0.4">
      <c r="A375" s="10">
        <v>369</v>
      </c>
      <c r="B375" s="11" t="s">
        <v>1035</v>
      </c>
      <c r="C375" s="11" t="s">
        <v>1035</v>
      </c>
      <c r="D375" s="292"/>
      <c r="E375" s="10"/>
      <c r="F375" s="11" t="s">
        <v>931</v>
      </c>
      <c r="G375" s="10" t="s">
        <v>1168</v>
      </c>
      <c r="H375" s="10"/>
      <c r="I375" s="28" t="s">
        <v>1272</v>
      </c>
      <c r="J375" s="25" t="s">
        <v>1268</v>
      </c>
      <c r="K375" s="25" t="s">
        <v>1268</v>
      </c>
      <c r="L375" s="25" t="s">
        <v>1268</v>
      </c>
      <c r="M375" s="25" t="s">
        <v>1268</v>
      </c>
      <c r="N375" s="25" t="s">
        <v>1268</v>
      </c>
      <c r="O375" s="25" t="s">
        <v>1268</v>
      </c>
      <c r="P375" s="25" t="s">
        <v>1268</v>
      </c>
      <c r="Q375" s="25" t="s">
        <v>1268</v>
      </c>
      <c r="R375" s="10">
        <v>-241948</v>
      </c>
      <c r="S375" s="10">
        <v>439</v>
      </c>
      <c r="T375" s="14" t="e">
        <f>VLOOKUP(F375,#REF!,6,0)</f>
        <v>#REF!</v>
      </c>
      <c r="U375" s="14"/>
      <c r="V375" s="14"/>
      <c r="W375" s="14">
        <f t="shared" si="6"/>
        <v>0</v>
      </c>
      <c r="X375" s="14">
        <v>439</v>
      </c>
    </row>
    <row r="376" spans="1:24" ht="32.25" customHeight="1" x14ac:dyDescent="0.4">
      <c r="A376" s="10">
        <v>370</v>
      </c>
      <c r="B376" s="11" t="s">
        <v>1035</v>
      </c>
      <c r="C376" s="11" t="s">
        <v>1035</v>
      </c>
      <c r="D376" s="292"/>
      <c r="E376" s="10"/>
      <c r="F376" s="11" t="s">
        <v>932</v>
      </c>
      <c r="G376" s="10" t="s">
        <v>1150</v>
      </c>
      <c r="H376" s="10"/>
      <c r="I376" s="28" t="s">
        <v>1272</v>
      </c>
      <c r="J376" s="25" t="s">
        <v>1268</v>
      </c>
      <c r="K376" s="25" t="s">
        <v>1268</v>
      </c>
      <c r="L376" s="25" t="s">
        <v>1268</v>
      </c>
      <c r="M376" s="25" t="s">
        <v>1268</v>
      </c>
      <c r="N376" s="25" t="s">
        <v>1268</v>
      </c>
      <c r="O376" s="25" t="s">
        <v>1268</v>
      </c>
      <c r="P376" s="25" t="s">
        <v>1268</v>
      </c>
      <c r="Q376" s="25" t="s">
        <v>1268</v>
      </c>
      <c r="R376" s="10">
        <v>19887</v>
      </c>
      <c r="S376" s="10">
        <v>57</v>
      </c>
      <c r="T376" s="14" t="e">
        <f>VLOOKUP(F376,#REF!,6,0)</f>
        <v>#REF!</v>
      </c>
      <c r="U376" s="14"/>
      <c r="V376" s="14"/>
      <c r="W376" s="14">
        <f t="shared" si="6"/>
        <v>0</v>
      </c>
      <c r="X376" s="14">
        <v>57</v>
      </c>
    </row>
    <row r="377" spans="1:24" ht="32.25" customHeight="1" x14ac:dyDescent="0.4">
      <c r="A377" s="10">
        <v>371</v>
      </c>
      <c r="B377" s="11" t="s">
        <v>1035</v>
      </c>
      <c r="C377" s="11" t="s">
        <v>1035</v>
      </c>
      <c r="D377" s="292"/>
      <c r="E377" s="10"/>
      <c r="F377" s="11" t="s">
        <v>933</v>
      </c>
      <c r="G377" s="10" t="s">
        <v>1247</v>
      </c>
      <c r="H377" s="10"/>
      <c r="I377" s="28" t="s">
        <v>1272</v>
      </c>
      <c r="J377" s="25" t="s">
        <v>1268</v>
      </c>
      <c r="K377" s="25" t="s">
        <v>1268</v>
      </c>
      <c r="L377" s="25" t="s">
        <v>1268</v>
      </c>
      <c r="M377" s="25" t="s">
        <v>1268</v>
      </c>
      <c r="N377" s="25" t="s">
        <v>1268</v>
      </c>
      <c r="O377" s="25" t="s">
        <v>1268</v>
      </c>
      <c r="P377" s="25" t="s">
        <v>1268</v>
      </c>
      <c r="Q377" s="25" t="s">
        <v>1268</v>
      </c>
      <c r="R377" s="10">
        <v>82380</v>
      </c>
      <c r="S377" s="10">
        <v>258</v>
      </c>
      <c r="T377" s="14" t="e">
        <f>VLOOKUP(F377,#REF!,6,0)</f>
        <v>#REF!</v>
      </c>
      <c r="U377" s="14"/>
      <c r="V377" s="14"/>
      <c r="W377" s="14">
        <f t="shared" si="6"/>
        <v>0</v>
      </c>
      <c r="X377" s="14">
        <v>258</v>
      </c>
    </row>
    <row r="378" spans="1:24" ht="32.25" customHeight="1" x14ac:dyDescent="0.4">
      <c r="A378" s="10">
        <v>372</v>
      </c>
      <c r="B378" s="11" t="s">
        <v>1035</v>
      </c>
      <c r="C378" s="11" t="s">
        <v>1035</v>
      </c>
      <c r="D378" s="292"/>
      <c r="E378" s="10"/>
      <c r="F378" s="11" t="s">
        <v>934</v>
      </c>
      <c r="G378" s="10" t="s">
        <v>1173</v>
      </c>
      <c r="H378" s="10"/>
      <c r="I378" s="28" t="s">
        <v>1272</v>
      </c>
      <c r="J378" s="25" t="s">
        <v>1268</v>
      </c>
      <c r="K378" s="25" t="s">
        <v>1268</v>
      </c>
      <c r="L378" s="25" t="s">
        <v>1268</v>
      </c>
      <c r="M378" s="25" t="s">
        <v>1268</v>
      </c>
      <c r="N378" s="25" t="s">
        <v>1268</v>
      </c>
      <c r="O378" s="25" t="s">
        <v>1268</v>
      </c>
      <c r="P378" s="25" t="s">
        <v>1268</v>
      </c>
      <c r="Q378" s="25" t="s">
        <v>1268</v>
      </c>
      <c r="R378" s="10">
        <v>96800</v>
      </c>
      <c r="S378" s="10">
        <v>475</v>
      </c>
      <c r="T378" s="14" t="e">
        <f>VLOOKUP(F378,#REF!,6,0)</f>
        <v>#REF!</v>
      </c>
      <c r="U378" s="14"/>
      <c r="V378" s="14"/>
      <c r="W378" s="14">
        <f t="shared" si="6"/>
        <v>0</v>
      </c>
      <c r="X378" s="14">
        <v>475</v>
      </c>
    </row>
    <row r="379" spans="1:24" ht="32.25" customHeight="1" x14ac:dyDescent="0.4">
      <c r="A379" s="10">
        <v>373</v>
      </c>
      <c r="B379" s="11" t="s">
        <v>1035</v>
      </c>
      <c r="C379" s="11" t="s">
        <v>1035</v>
      </c>
      <c r="D379" s="292"/>
      <c r="E379" s="10"/>
      <c r="F379" s="11" t="s">
        <v>935</v>
      </c>
      <c r="G379" s="10" t="s">
        <v>1166</v>
      </c>
      <c r="H379" s="10"/>
      <c r="I379" s="28" t="s">
        <v>1272</v>
      </c>
      <c r="J379" s="25" t="s">
        <v>1268</v>
      </c>
      <c r="K379" s="25" t="s">
        <v>1268</v>
      </c>
      <c r="L379" s="25" t="s">
        <v>1268</v>
      </c>
      <c r="M379" s="25" t="s">
        <v>1268</v>
      </c>
      <c r="N379" s="25" t="s">
        <v>1268</v>
      </c>
      <c r="O379" s="25" t="s">
        <v>1268</v>
      </c>
      <c r="P379" s="25" t="s">
        <v>1268</v>
      </c>
      <c r="Q379" s="25" t="s">
        <v>1268</v>
      </c>
      <c r="R379" s="10">
        <v>61249</v>
      </c>
      <c r="S379" s="10">
        <v>240</v>
      </c>
      <c r="T379" s="14" t="e">
        <f>VLOOKUP(F379,#REF!,6,0)</f>
        <v>#REF!</v>
      </c>
      <c r="U379" s="14"/>
      <c r="V379" s="14"/>
      <c r="W379" s="14">
        <f t="shared" si="6"/>
        <v>0</v>
      </c>
      <c r="X379" s="14">
        <v>240</v>
      </c>
    </row>
    <row r="380" spans="1:24" ht="32.25" customHeight="1" x14ac:dyDescent="0.4">
      <c r="A380" s="10">
        <v>374</v>
      </c>
      <c r="B380" s="11" t="s">
        <v>1035</v>
      </c>
      <c r="C380" s="11" t="s">
        <v>1035</v>
      </c>
      <c r="D380" s="292"/>
      <c r="E380" s="10"/>
      <c r="F380" s="11" t="s">
        <v>936</v>
      </c>
      <c r="G380" s="10" t="s">
        <v>1168</v>
      </c>
      <c r="H380" s="10"/>
      <c r="I380" s="28" t="s">
        <v>1272</v>
      </c>
      <c r="J380" s="25" t="s">
        <v>1268</v>
      </c>
      <c r="K380" s="25" t="s">
        <v>1268</v>
      </c>
      <c r="L380" s="25" t="s">
        <v>1268</v>
      </c>
      <c r="M380" s="25" t="s">
        <v>1268</v>
      </c>
      <c r="N380" s="25" t="s">
        <v>1268</v>
      </c>
      <c r="O380" s="25" t="s">
        <v>1268</v>
      </c>
      <c r="P380" s="25" t="s">
        <v>1268</v>
      </c>
      <c r="Q380" s="25" t="s">
        <v>1268</v>
      </c>
      <c r="R380" s="10">
        <v>29250</v>
      </c>
      <c r="S380" s="10">
        <v>80</v>
      </c>
      <c r="T380" s="14" t="e">
        <f>VLOOKUP(F380,#REF!,6,0)</f>
        <v>#REF!</v>
      </c>
      <c r="U380" s="14"/>
      <c r="V380" s="14"/>
      <c r="W380" s="14">
        <f t="shared" si="6"/>
        <v>0</v>
      </c>
      <c r="X380" s="14">
        <v>80</v>
      </c>
    </row>
    <row r="381" spans="1:24" ht="32.25" customHeight="1" x14ac:dyDescent="0.4">
      <c r="A381" s="10">
        <v>375</v>
      </c>
      <c r="B381" s="11" t="s">
        <v>1035</v>
      </c>
      <c r="C381" s="11" t="s">
        <v>1035</v>
      </c>
      <c r="D381" s="292"/>
      <c r="E381" s="10"/>
      <c r="F381" s="11" t="s">
        <v>937</v>
      </c>
      <c r="G381" s="10" t="s">
        <v>1264</v>
      </c>
      <c r="H381" s="10"/>
      <c r="I381" s="28" t="s">
        <v>1272</v>
      </c>
      <c r="J381" s="25" t="s">
        <v>1268</v>
      </c>
      <c r="K381" s="25" t="s">
        <v>1268</v>
      </c>
      <c r="L381" s="25" t="s">
        <v>1268</v>
      </c>
      <c r="M381" s="25" t="s">
        <v>1268</v>
      </c>
      <c r="N381" s="25" t="s">
        <v>1268</v>
      </c>
      <c r="O381" s="25" t="s">
        <v>1268</v>
      </c>
      <c r="P381" s="25" t="s">
        <v>1268</v>
      </c>
      <c r="Q381" s="25" t="s">
        <v>1268</v>
      </c>
      <c r="R381" s="10">
        <v>36910</v>
      </c>
      <c r="S381" s="10">
        <v>72</v>
      </c>
      <c r="T381" s="14" t="e">
        <f>VLOOKUP(F381,#REF!,6,0)</f>
        <v>#REF!</v>
      </c>
      <c r="U381" s="14"/>
      <c r="V381" s="14"/>
      <c r="W381" s="14">
        <f t="shared" si="6"/>
        <v>0</v>
      </c>
      <c r="X381" s="14">
        <v>72</v>
      </c>
    </row>
    <row r="382" spans="1:24" ht="32.25" customHeight="1" x14ac:dyDescent="0.4">
      <c r="A382" s="10">
        <v>376</v>
      </c>
      <c r="B382" s="11" t="s">
        <v>1035</v>
      </c>
      <c r="C382" s="11" t="s">
        <v>1035</v>
      </c>
      <c r="D382" s="292"/>
      <c r="E382" s="10"/>
      <c r="F382" s="11" t="s">
        <v>938</v>
      </c>
      <c r="G382" s="10" t="s">
        <v>1202</v>
      </c>
      <c r="H382" s="10"/>
      <c r="I382" s="28" t="s">
        <v>1272</v>
      </c>
      <c r="J382" s="25" t="s">
        <v>1268</v>
      </c>
      <c r="K382" s="25" t="s">
        <v>1268</v>
      </c>
      <c r="L382" s="25" t="s">
        <v>1268</v>
      </c>
      <c r="M382" s="25" t="s">
        <v>1268</v>
      </c>
      <c r="N382" s="25" t="s">
        <v>1268</v>
      </c>
      <c r="O382" s="25" t="s">
        <v>1268</v>
      </c>
      <c r="P382" s="25" t="s">
        <v>1268</v>
      </c>
      <c r="Q382" s="25" t="s">
        <v>1268</v>
      </c>
      <c r="R382" s="10">
        <v>108779</v>
      </c>
      <c r="S382" s="10">
        <v>274</v>
      </c>
      <c r="T382" s="14" t="e">
        <f>VLOOKUP(F382,#REF!,6,0)</f>
        <v>#REF!</v>
      </c>
      <c r="U382" s="14"/>
      <c r="V382" s="14"/>
      <c r="W382" s="14">
        <f t="shared" si="6"/>
        <v>0</v>
      </c>
      <c r="X382" s="14">
        <v>274</v>
      </c>
    </row>
    <row r="383" spans="1:24" ht="32.25" customHeight="1" x14ac:dyDescent="0.4">
      <c r="A383" s="10">
        <v>377</v>
      </c>
      <c r="B383" s="11" t="s">
        <v>1035</v>
      </c>
      <c r="C383" s="11" t="s">
        <v>1035</v>
      </c>
      <c r="D383" s="292"/>
      <c r="E383" s="10"/>
      <c r="F383" s="11" t="s">
        <v>939</v>
      </c>
      <c r="G383" s="10" t="s">
        <v>1168</v>
      </c>
      <c r="H383" s="10"/>
      <c r="I383" s="28" t="s">
        <v>1272</v>
      </c>
      <c r="J383" s="25" t="s">
        <v>1268</v>
      </c>
      <c r="K383" s="25" t="s">
        <v>1268</v>
      </c>
      <c r="L383" s="25" t="s">
        <v>1268</v>
      </c>
      <c r="M383" s="25" t="s">
        <v>1268</v>
      </c>
      <c r="N383" s="25" t="s">
        <v>1268</v>
      </c>
      <c r="O383" s="25" t="s">
        <v>1268</v>
      </c>
      <c r="P383" s="25" t="s">
        <v>1268</v>
      </c>
      <c r="Q383" s="25" t="s">
        <v>1268</v>
      </c>
      <c r="R383" s="10">
        <v>14980</v>
      </c>
      <c r="S383" s="10">
        <v>56</v>
      </c>
      <c r="T383" s="14" t="e">
        <f>VLOOKUP(F383,#REF!,6,0)</f>
        <v>#REF!</v>
      </c>
      <c r="U383" s="14"/>
      <c r="V383" s="14"/>
      <c r="W383" s="14">
        <f t="shared" si="6"/>
        <v>0</v>
      </c>
      <c r="X383" s="14">
        <v>56</v>
      </c>
    </row>
    <row r="384" spans="1:24" ht="32.25" customHeight="1" x14ac:dyDescent="0.4">
      <c r="A384" s="10">
        <v>378</v>
      </c>
      <c r="B384" s="11" t="s">
        <v>1035</v>
      </c>
      <c r="C384" s="11" t="s">
        <v>1035</v>
      </c>
      <c r="D384" s="292"/>
      <c r="E384" s="10"/>
      <c r="F384" s="11" t="s">
        <v>940</v>
      </c>
      <c r="G384" s="10" t="s">
        <v>1215</v>
      </c>
      <c r="H384" s="10"/>
      <c r="I384" s="28" t="s">
        <v>1272</v>
      </c>
      <c r="J384" s="25" t="s">
        <v>1268</v>
      </c>
      <c r="K384" s="25" t="s">
        <v>1268</v>
      </c>
      <c r="L384" s="25" t="s">
        <v>1268</v>
      </c>
      <c r="M384" s="25" t="s">
        <v>1268</v>
      </c>
      <c r="N384" s="25" t="s">
        <v>1268</v>
      </c>
      <c r="O384" s="25" t="s">
        <v>1268</v>
      </c>
      <c r="P384" s="25" t="s">
        <v>1268</v>
      </c>
      <c r="Q384" s="25" t="s">
        <v>1268</v>
      </c>
      <c r="R384" s="10">
        <v>114943</v>
      </c>
      <c r="S384" s="10">
        <v>563</v>
      </c>
      <c r="T384" s="14" t="e">
        <f>VLOOKUP(F384,#REF!,6,0)</f>
        <v>#REF!</v>
      </c>
      <c r="U384" s="14"/>
      <c r="V384" s="14"/>
      <c r="W384" s="14">
        <f t="shared" si="6"/>
        <v>0</v>
      </c>
      <c r="X384" s="14">
        <v>563</v>
      </c>
    </row>
    <row r="385" spans="1:24" ht="32.25" customHeight="1" x14ac:dyDescent="0.4">
      <c r="A385" s="10">
        <v>379</v>
      </c>
      <c r="B385" s="11" t="s">
        <v>1035</v>
      </c>
      <c r="C385" s="11" t="s">
        <v>1035</v>
      </c>
      <c r="D385" s="292"/>
      <c r="E385" s="10"/>
      <c r="F385" s="11" t="s">
        <v>941</v>
      </c>
      <c r="G385" s="10" t="s">
        <v>1196</v>
      </c>
      <c r="H385" s="10"/>
      <c r="I385" s="28" t="s">
        <v>1272</v>
      </c>
      <c r="J385" s="25" t="s">
        <v>1268</v>
      </c>
      <c r="K385" s="25" t="s">
        <v>1268</v>
      </c>
      <c r="L385" s="25" t="s">
        <v>1268</v>
      </c>
      <c r="M385" s="25" t="s">
        <v>1268</v>
      </c>
      <c r="N385" s="25" t="s">
        <v>1268</v>
      </c>
      <c r="O385" s="25" t="s">
        <v>1268</v>
      </c>
      <c r="P385" s="25" t="s">
        <v>1268</v>
      </c>
      <c r="Q385" s="25" t="s">
        <v>1268</v>
      </c>
      <c r="R385" s="10">
        <v>15092</v>
      </c>
      <c r="S385" s="10">
        <v>53</v>
      </c>
      <c r="T385" s="14" t="e">
        <f>VLOOKUP(F385,#REF!,6,0)</f>
        <v>#REF!</v>
      </c>
      <c r="U385" s="14"/>
      <c r="V385" s="14"/>
      <c r="W385" s="14">
        <f t="shared" si="6"/>
        <v>0</v>
      </c>
      <c r="X385" s="14">
        <v>53</v>
      </c>
    </row>
    <row r="386" spans="1:24" ht="32.25" customHeight="1" x14ac:dyDescent="0.4">
      <c r="A386" s="10">
        <v>380</v>
      </c>
      <c r="B386" s="11" t="s">
        <v>1035</v>
      </c>
      <c r="C386" s="11" t="s">
        <v>1035</v>
      </c>
      <c r="D386" s="292"/>
      <c r="E386" s="10"/>
      <c r="F386" s="11" t="s">
        <v>942</v>
      </c>
      <c r="G386" s="10" t="s">
        <v>1164</v>
      </c>
      <c r="H386" s="10"/>
      <c r="I386" s="28" t="s">
        <v>1272</v>
      </c>
      <c r="J386" s="25" t="s">
        <v>1268</v>
      </c>
      <c r="K386" s="25" t="s">
        <v>1268</v>
      </c>
      <c r="L386" s="25" t="s">
        <v>1268</v>
      </c>
      <c r="M386" s="25" t="s">
        <v>1268</v>
      </c>
      <c r="N386" s="25" t="s">
        <v>1268</v>
      </c>
      <c r="O386" s="25" t="s">
        <v>1268</v>
      </c>
      <c r="P386" s="25" t="s">
        <v>1268</v>
      </c>
      <c r="Q386" s="25" t="s">
        <v>1268</v>
      </c>
      <c r="R386" s="10">
        <v>69655</v>
      </c>
      <c r="S386" s="10">
        <v>390</v>
      </c>
      <c r="T386" s="14" t="e">
        <f>VLOOKUP(F386,#REF!,6,0)</f>
        <v>#REF!</v>
      </c>
      <c r="U386" s="14"/>
      <c r="V386" s="14"/>
      <c r="W386" s="14">
        <f t="shared" si="6"/>
        <v>0</v>
      </c>
      <c r="X386" s="14">
        <v>390</v>
      </c>
    </row>
    <row r="387" spans="1:24" ht="32.25" customHeight="1" x14ac:dyDescent="0.4">
      <c r="A387" s="10">
        <v>381</v>
      </c>
      <c r="B387" s="11" t="s">
        <v>1035</v>
      </c>
      <c r="C387" s="11" t="s">
        <v>1035</v>
      </c>
      <c r="D387" s="292"/>
      <c r="E387" s="10"/>
      <c r="F387" s="11" t="s">
        <v>943</v>
      </c>
      <c r="G387" s="10" t="s">
        <v>1190</v>
      </c>
      <c r="H387" s="10"/>
      <c r="I387" s="28" t="s">
        <v>1272</v>
      </c>
      <c r="J387" s="25" t="s">
        <v>1268</v>
      </c>
      <c r="K387" s="25" t="s">
        <v>1268</v>
      </c>
      <c r="L387" s="25" t="s">
        <v>1268</v>
      </c>
      <c r="M387" s="25" t="s">
        <v>1268</v>
      </c>
      <c r="N387" s="25" t="s">
        <v>1268</v>
      </c>
      <c r="O387" s="25" t="s">
        <v>1268</v>
      </c>
      <c r="P387" s="25" t="s">
        <v>1268</v>
      </c>
      <c r="Q387" s="25" t="s">
        <v>1268</v>
      </c>
      <c r="R387" s="10">
        <v>26167</v>
      </c>
      <c r="S387" s="10">
        <v>96</v>
      </c>
      <c r="T387" s="14" t="e">
        <f>VLOOKUP(F387,#REF!,6,0)</f>
        <v>#REF!</v>
      </c>
      <c r="U387" s="14"/>
      <c r="V387" s="14"/>
      <c r="W387" s="14">
        <f t="shared" si="6"/>
        <v>0</v>
      </c>
      <c r="X387" s="14">
        <v>96</v>
      </c>
    </row>
    <row r="388" spans="1:24" ht="32.25" customHeight="1" x14ac:dyDescent="0.4">
      <c r="A388" s="10">
        <v>382</v>
      </c>
      <c r="B388" s="11" t="s">
        <v>1035</v>
      </c>
      <c r="C388" s="11" t="s">
        <v>1035</v>
      </c>
      <c r="D388" s="292"/>
      <c r="E388" s="10"/>
      <c r="F388" s="11" t="s">
        <v>944</v>
      </c>
      <c r="G388" s="10" t="s">
        <v>1200</v>
      </c>
      <c r="H388" s="10"/>
      <c r="I388" s="28" t="s">
        <v>1272</v>
      </c>
      <c r="J388" s="25" t="s">
        <v>1268</v>
      </c>
      <c r="K388" s="25" t="s">
        <v>1268</v>
      </c>
      <c r="L388" s="25" t="s">
        <v>1268</v>
      </c>
      <c r="M388" s="25" t="s">
        <v>1268</v>
      </c>
      <c r="N388" s="25" t="s">
        <v>1268</v>
      </c>
      <c r="O388" s="25" t="s">
        <v>1268</v>
      </c>
      <c r="P388" s="25" t="s">
        <v>1268</v>
      </c>
      <c r="Q388" s="25" t="s">
        <v>1268</v>
      </c>
      <c r="R388" s="10">
        <v>99352</v>
      </c>
      <c r="S388" s="10">
        <v>150</v>
      </c>
      <c r="T388" s="14" t="e">
        <f>VLOOKUP(F388,#REF!,6,0)</f>
        <v>#REF!</v>
      </c>
      <c r="U388" s="14"/>
      <c r="V388" s="14"/>
      <c r="W388" s="14">
        <f t="shared" si="6"/>
        <v>0</v>
      </c>
      <c r="X388" s="14">
        <v>150</v>
      </c>
    </row>
    <row r="389" spans="1:24" ht="32.25" customHeight="1" x14ac:dyDescent="0.4">
      <c r="A389" s="10">
        <v>383</v>
      </c>
      <c r="B389" s="11" t="s">
        <v>1035</v>
      </c>
      <c r="C389" s="11" t="s">
        <v>1035</v>
      </c>
      <c r="D389" s="292"/>
      <c r="E389" s="10"/>
      <c r="F389" s="11" t="s">
        <v>945</v>
      </c>
      <c r="G389" s="10" t="s">
        <v>1168</v>
      </c>
      <c r="H389" s="10"/>
      <c r="I389" s="28" t="s">
        <v>1272</v>
      </c>
      <c r="J389" s="25" t="s">
        <v>1268</v>
      </c>
      <c r="K389" s="25" t="s">
        <v>1268</v>
      </c>
      <c r="L389" s="25" t="s">
        <v>1268</v>
      </c>
      <c r="M389" s="25" t="s">
        <v>1268</v>
      </c>
      <c r="N389" s="25" t="s">
        <v>1268</v>
      </c>
      <c r="O389" s="25" t="s">
        <v>1268</v>
      </c>
      <c r="P389" s="25" t="s">
        <v>1268</v>
      </c>
      <c r="Q389" s="25" t="s">
        <v>1268</v>
      </c>
      <c r="R389" s="10">
        <v>36915</v>
      </c>
      <c r="S389" s="10">
        <v>161</v>
      </c>
      <c r="T389" s="14" t="e">
        <f>VLOOKUP(F389,#REF!,6,0)</f>
        <v>#REF!</v>
      </c>
      <c r="U389" s="14"/>
      <c r="V389" s="14"/>
      <c r="W389" s="14">
        <f t="shared" si="6"/>
        <v>0</v>
      </c>
      <c r="X389" s="14">
        <v>161</v>
      </c>
    </row>
    <row r="390" spans="1:24" ht="32.25" customHeight="1" x14ac:dyDescent="0.4">
      <c r="A390" s="10">
        <v>384</v>
      </c>
      <c r="B390" s="11" t="s">
        <v>1035</v>
      </c>
      <c r="C390" s="11" t="s">
        <v>1035</v>
      </c>
      <c r="D390" s="292"/>
      <c r="E390" s="10"/>
      <c r="F390" s="11" t="s">
        <v>946</v>
      </c>
      <c r="G390" s="10" t="s">
        <v>1168</v>
      </c>
      <c r="H390" s="10"/>
      <c r="I390" s="28" t="s">
        <v>1272</v>
      </c>
      <c r="J390" s="25" t="s">
        <v>1268</v>
      </c>
      <c r="K390" s="25" t="s">
        <v>1268</v>
      </c>
      <c r="L390" s="25" t="s">
        <v>1268</v>
      </c>
      <c r="M390" s="25" t="s">
        <v>1268</v>
      </c>
      <c r="N390" s="25" t="s">
        <v>1268</v>
      </c>
      <c r="O390" s="25" t="s">
        <v>1268</v>
      </c>
      <c r="P390" s="25" t="s">
        <v>1268</v>
      </c>
      <c r="Q390" s="25" t="s">
        <v>1268</v>
      </c>
      <c r="R390" s="10">
        <v>3417</v>
      </c>
      <c r="S390" s="10">
        <v>11</v>
      </c>
      <c r="T390" s="14" t="e">
        <f>VLOOKUP(F390,#REF!,6,0)</f>
        <v>#REF!</v>
      </c>
      <c r="U390" s="14"/>
      <c r="V390" s="14"/>
      <c r="W390" s="14">
        <f t="shared" si="6"/>
        <v>0</v>
      </c>
      <c r="X390" s="14">
        <v>11</v>
      </c>
    </row>
    <row r="391" spans="1:24" ht="32.25" customHeight="1" x14ac:dyDescent="0.4">
      <c r="A391" s="10">
        <v>385</v>
      </c>
      <c r="B391" s="11" t="s">
        <v>1035</v>
      </c>
      <c r="C391" s="11" t="s">
        <v>1035</v>
      </c>
      <c r="D391" s="292"/>
      <c r="E391" s="10"/>
      <c r="F391" s="11" t="s">
        <v>947</v>
      </c>
      <c r="G391" s="10" t="s">
        <v>1168</v>
      </c>
      <c r="H391" s="10"/>
      <c r="I391" s="28" t="s">
        <v>1272</v>
      </c>
      <c r="J391" s="25" t="s">
        <v>1268</v>
      </c>
      <c r="K391" s="25" t="s">
        <v>1268</v>
      </c>
      <c r="L391" s="25" t="s">
        <v>1268</v>
      </c>
      <c r="M391" s="25" t="s">
        <v>1268</v>
      </c>
      <c r="N391" s="25" t="s">
        <v>1268</v>
      </c>
      <c r="O391" s="25" t="s">
        <v>1268</v>
      </c>
      <c r="P391" s="25" t="s">
        <v>1268</v>
      </c>
      <c r="Q391" s="25" t="s">
        <v>1268</v>
      </c>
      <c r="R391" s="10">
        <v>1495</v>
      </c>
      <c r="S391" s="10">
        <v>0</v>
      </c>
      <c r="T391" s="14" t="e">
        <f>VLOOKUP(F391,#REF!,6,0)</f>
        <v>#REF!</v>
      </c>
      <c r="U391" s="14"/>
      <c r="V391" s="14"/>
      <c r="W391" s="14">
        <f t="shared" si="6"/>
        <v>0</v>
      </c>
      <c r="X391" s="14">
        <v>0</v>
      </c>
    </row>
    <row r="392" spans="1:24" ht="32.25" customHeight="1" x14ac:dyDescent="0.4">
      <c r="A392" s="10">
        <v>386</v>
      </c>
      <c r="B392" s="11" t="s">
        <v>1035</v>
      </c>
      <c r="C392" s="11" t="s">
        <v>1035</v>
      </c>
      <c r="D392" s="292"/>
      <c r="E392" s="10"/>
      <c r="F392" s="11" t="s">
        <v>948</v>
      </c>
      <c r="G392" s="10" t="s">
        <v>1168</v>
      </c>
      <c r="H392" s="10"/>
      <c r="I392" s="28" t="s">
        <v>1272</v>
      </c>
      <c r="J392" s="25" t="s">
        <v>1268</v>
      </c>
      <c r="K392" s="25" t="s">
        <v>1268</v>
      </c>
      <c r="L392" s="25" t="s">
        <v>1268</v>
      </c>
      <c r="M392" s="25" t="s">
        <v>1268</v>
      </c>
      <c r="N392" s="25" t="s">
        <v>1268</v>
      </c>
      <c r="O392" s="25" t="s">
        <v>1268</v>
      </c>
      <c r="P392" s="25" t="s">
        <v>1268</v>
      </c>
      <c r="Q392" s="25" t="s">
        <v>1268</v>
      </c>
      <c r="R392" s="10">
        <v>5927</v>
      </c>
      <c r="S392" s="10">
        <v>47</v>
      </c>
      <c r="T392" s="14" t="e">
        <f>VLOOKUP(F392,#REF!,6,0)</f>
        <v>#REF!</v>
      </c>
      <c r="U392" s="14"/>
      <c r="V392" s="14"/>
      <c r="W392" s="14">
        <f t="shared" si="6"/>
        <v>0</v>
      </c>
      <c r="X392" s="14">
        <v>47</v>
      </c>
    </row>
    <row r="393" spans="1:24" ht="32.25" customHeight="1" x14ac:dyDescent="0.4">
      <c r="A393" s="10">
        <v>387</v>
      </c>
      <c r="B393" s="11" t="s">
        <v>1035</v>
      </c>
      <c r="C393" s="11" t="s">
        <v>1035</v>
      </c>
      <c r="D393" s="292"/>
      <c r="E393" s="10"/>
      <c r="F393" s="11" t="s">
        <v>949</v>
      </c>
      <c r="G393" s="10" t="s">
        <v>1168</v>
      </c>
      <c r="H393" s="10"/>
      <c r="I393" s="28" t="s">
        <v>1272</v>
      </c>
      <c r="J393" s="25" t="s">
        <v>1268</v>
      </c>
      <c r="K393" s="25" t="s">
        <v>1268</v>
      </c>
      <c r="L393" s="25" t="s">
        <v>1268</v>
      </c>
      <c r="M393" s="25" t="s">
        <v>1268</v>
      </c>
      <c r="N393" s="25" t="s">
        <v>1268</v>
      </c>
      <c r="O393" s="25" t="s">
        <v>1268</v>
      </c>
      <c r="P393" s="25" t="s">
        <v>1268</v>
      </c>
      <c r="Q393" s="25" t="s">
        <v>1268</v>
      </c>
      <c r="R393" s="10">
        <v>2369</v>
      </c>
      <c r="S393" s="10">
        <v>57</v>
      </c>
      <c r="T393" s="14" t="e">
        <f>VLOOKUP(F393,#REF!,6,0)</f>
        <v>#REF!</v>
      </c>
      <c r="U393" s="14"/>
      <c r="V393" s="14"/>
      <c r="W393" s="14">
        <f t="shared" si="6"/>
        <v>0</v>
      </c>
      <c r="X393" s="14">
        <v>57</v>
      </c>
    </row>
    <row r="394" spans="1:24" ht="32.25" customHeight="1" x14ac:dyDescent="0.4">
      <c r="A394" s="10">
        <v>388</v>
      </c>
      <c r="B394" s="11" t="s">
        <v>1035</v>
      </c>
      <c r="C394" s="11" t="s">
        <v>1035</v>
      </c>
      <c r="D394" s="292"/>
      <c r="E394" s="10"/>
      <c r="F394" s="11" t="s">
        <v>950</v>
      </c>
      <c r="G394" s="10" t="s">
        <v>1168</v>
      </c>
      <c r="H394" s="10"/>
      <c r="I394" s="28" t="s">
        <v>1272</v>
      </c>
      <c r="J394" s="25" t="s">
        <v>1268</v>
      </c>
      <c r="K394" s="25" t="s">
        <v>1268</v>
      </c>
      <c r="L394" s="25" t="s">
        <v>1268</v>
      </c>
      <c r="M394" s="25" t="s">
        <v>1268</v>
      </c>
      <c r="N394" s="25" t="s">
        <v>1268</v>
      </c>
      <c r="O394" s="25" t="s">
        <v>1268</v>
      </c>
      <c r="P394" s="25" t="s">
        <v>1268</v>
      </c>
      <c r="Q394" s="25" t="s">
        <v>1268</v>
      </c>
      <c r="R394" s="10">
        <v>1502</v>
      </c>
      <c r="S394" s="10">
        <v>0</v>
      </c>
      <c r="T394" s="14" t="e">
        <f>VLOOKUP(F394,#REF!,6,0)</f>
        <v>#REF!</v>
      </c>
      <c r="U394" s="14"/>
      <c r="V394" s="14"/>
      <c r="W394" s="14">
        <f t="shared" ref="W394:W454" si="7">V394/2</f>
        <v>0</v>
      </c>
      <c r="X394" s="14">
        <v>0</v>
      </c>
    </row>
    <row r="395" spans="1:24" ht="32.25" customHeight="1" x14ac:dyDescent="0.4">
      <c r="A395" s="10">
        <v>389</v>
      </c>
      <c r="B395" s="11" t="s">
        <v>1035</v>
      </c>
      <c r="C395" s="11" t="s">
        <v>1035</v>
      </c>
      <c r="D395" s="292"/>
      <c r="E395" s="10"/>
      <c r="F395" s="11" t="s">
        <v>951</v>
      </c>
      <c r="G395" s="10" t="s">
        <v>1226</v>
      </c>
      <c r="H395" s="10"/>
      <c r="I395" s="28" t="s">
        <v>1272</v>
      </c>
      <c r="J395" s="25" t="s">
        <v>1268</v>
      </c>
      <c r="K395" s="25" t="s">
        <v>1268</v>
      </c>
      <c r="L395" s="25" t="s">
        <v>1268</v>
      </c>
      <c r="M395" s="25" t="s">
        <v>1268</v>
      </c>
      <c r="N395" s="25" t="s">
        <v>1268</v>
      </c>
      <c r="O395" s="25" t="s">
        <v>1268</v>
      </c>
      <c r="P395" s="25" t="s">
        <v>1268</v>
      </c>
      <c r="Q395" s="25" t="s">
        <v>1268</v>
      </c>
      <c r="R395" s="10">
        <v>9757</v>
      </c>
      <c r="S395" s="10">
        <v>0</v>
      </c>
      <c r="T395" s="14" t="e">
        <f>VLOOKUP(F395,#REF!,6,0)</f>
        <v>#REF!</v>
      </c>
      <c r="U395" s="14"/>
      <c r="V395" s="14"/>
      <c r="W395" s="14">
        <f t="shared" si="7"/>
        <v>0</v>
      </c>
      <c r="X395" s="14">
        <v>0</v>
      </c>
    </row>
    <row r="396" spans="1:24" ht="32.25" customHeight="1" x14ac:dyDescent="0.4">
      <c r="A396" s="10">
        <v>390</v>
      </c>
      <c r="B396" s="11" t="s">
        <v>1035</v>
      </c>
      <c r="C396" s="11" t="s">
        <v>1035</v>
      </c>
      <c r="D396" s="292"/>
      <c r="E396" s="10"/>
      <c r="F396" s="11" t="s">
        <v>952</v>
      </c>
      <c r="G396" s="10" t="s">
        <v>1168</v>
      </c>
      <c r="H396" s="10"/>
      <c r="I396" s="28" t="s">
        <v>1272</v>
      </c>
      <c r="J396" s="25" t="s">
        <v>1268</v>
      </c>
      <c r="K396" s="25" t="s">
        <v>1268</v>
      </c>
      <c r="L396" s="25" t="s">
        <v>1268</v>
      </c>
      <c r="M396" s="25" t="s">
        <v>1268</v>
      </c>
      <c r="N396" s="25" t="s">
        <v>1268</v>
      </c>
      <c r="O396" s="25" t="s">
        <v>1268</v>
      </c>
      <c r="P396" s="25" t="s">
        <v>1268</v>
      </c>
      <c r="Q396" s="25" t="s">
        <v>1268</v>
      </c>
      <c r="R396" s="10">
        <v>38968</v>
      </c>
      <c r="S396" s="10">
        <v>193</v>
      </c>
      <c r="T396" s="14" t="e">
        <f>VLOOKUP(F396,#REF!,6,0)</f>
        <v>#REF!</v>
      </c>
      <c r="U396" s="14"/>
      <c r="V396" s="14"/>
      <c r="W396" s="14">
        <f t="shared" si="7"/>
        <v>0</v>
      </c>
      <c r="X396" s="14">
        <v>193</v>
      </c>
    </row>
    <row r="397" spans="1:24" ht="32.25" customHeight="1" x14ac:dyDescent="0.4">
      <c r="A397" s="10">
        <v>391</v>
      </c>
      <c r="B397" s="11" t="s">
        <v>1035</v>
      </c>
      <c r="C397" s="11" t="s">
        <v>1035</v>
      </c>
      <c r="D397" s="292"/>
      <c r="E397" s="10"/>
      <c r="F397" s="11" t="s">
        <v>953</v>
      </c>
      <c r="G397" s="10" t="s">
        <v>1168</v>
      </c>
      <c r="H397" s="10"/>
      <c r="I397" s="28" t="s">
        <v>1272</v>
      </c>
      <c r="J397" s="25" t="s">
        <v>1268</v>
      </c>
      <c r="K397" s="25" t="s">
        <v>1268</v>
      </c>
      <c r="L397" s="25" t="s">
        <v>1268</v>
      </c>
      <c r="M397" s="25" t="s">
        <v>1268</v>
      </c>
      <c r="N397" s="25" t="s">
        <v>1268</v>
      </c>
      <c r="O397" s="25" t="s">
        <v>1268</v>
      </c>
      <c r="P397" s="25" t="s">
        <v>1268</v>
      </c>
      <c r="Q397" s="25" t="s">
        <v>1268</v>
      </c>
      <c r="R397" s="10">
        <v>6079</v>
      </c>
      <c r="S397" s="10">
        <v>0</v>
      </c>
      <c r="T397" s="14" t="e">
        <f>VLOOKUP(F397,#REF!,6,0)</f>
        <v>#REF!</v>
      </c>
      <c r="U397" s="14"/>
      <c r="V397" s="14"/>
      <c r="W397" s="14">
        <f t="shared" si="7"/>
        <v>0</v>
      </c>
      <c r="X397" s="14">
        <v>0</v>
      </c>
    </row>
    <row r="398" spans="1:24" ht="32.25" customHeight="1" x14ac:dyDescent="0.4">
      <c r="A398" s="10">
        <v>392</v>
      </c>
      <c r="B398" s="11" t="s">
        <v>1035</v>
      </c>
      <c r="C398" s="11" t="s">
        <v>1035</v>
      </c>
      <c r="D398" s="293"/>
      <c r="E398" s="10"/>
      <c r="F398" s="11" t="s">
        <v>954</v>
      </c>
      <c r="G398" s="10" t="s">
        <v>1168</v>
      </c>
      <c r="H398" s="10"/>
      <c r="I398" s="28" t="s">
        <v>1272</v>
      </c>
      <c r="J398" s="25" t="s">
        <v>1268</v>
      </c>
      <c r="K398" s="25" t="s">
        <v>1268</v>
      </c>
      <c r="L398" s="25" t="s">
        <v>1268</v>
      </c>
      <c r="M398" s="25" t="s">
        <v>1268</v>
      </c>
      <c r="N398" s="25" t="s">
        <v>1268</v>
      </c>
      <c r="O398" s="25" t="s">
        <v>1268</v>
      </c>
      <c r="P398" s="25" t="s">
        <v>1268</v>
      </c>
      <c r="Q398" s="25" t="s">
        <v>1268</v>
      </c>
      <c r="R398" s="10">
        <v>6991</v>
      </c>
      <c r="S398" s="10">
        <v>9</v>
      </c>
      <c r="T398" s="14" t="e">
        <f>VLOOKUP(F398,#REF!,6,0)</f>
        <v>#REF!</v>
      </c>
      <c r="U398" s="14"/>
      <c r="V398" s="14"/>
      <c r="W398" s="14">
        <f t="shared" si="7"/>
        <v>0</v>
      </c>
      <c r="X398" s="14">
        <v>9</v>
      </c>
    </row>
    <row r="399" spans="1:24" ht="32.25" customHeight="1" x14ac:dyDescent="0.4">
      <c r="A399" s="10">
        <v>393</v>
      </c>
      <c r="B399" s="11" t="s">
        <v>1035</v>
      </c>
      <c r="C399" s="11" t="s">
        <v>1104</v>
      </c>
      <c r="D399" s="20">
        <v>20</v>
      </c>
      <c r="E399" s="10"/>
      <c r="F399" s="11" t="s">
        <v>930</v>
      </c>
      <c r="G399" s="10" t="s">
        <v>1164</v>
      </c>
      <c r="H399" s="10"/>
      <c r="I399" s="28" t="s">
        <v>1272</v>
      </c>
      <c r="J399" s="25" t="s">
        <v>1268</v>
      </c>
      <c r="K399" s="25" t="s">
        <v>1268</v>
      </c>
      <c r="L399" s="25" t="s">
        <v>1268</v>
      </c>
      <c r="M399" s="25" t="s">
        <v>1268</v>
      </c>
      <c r="N399" s="25" t="s">
        <v>1268</v>
      </c>
      <c r="O399" s="25" t="s">
        <v>1268</v>
      </c>
      <c r="P399" s="25" t="s">
        <v>1268</v>
      </c>
      <c r="Q399" s="25" t="s">
        <v>1268</v>
      </c>
      <c r="R399" s="10">
        <v>35792</v>
      </c>
      <c r="S399" s="10">
        <v>120</v>
      </c>
      <c r="T399" s="14" t="e">
        <f>VLOOKUP(F399,#REF!,6,0)</f>
        <v>#REF!</v>
      </c>
      <c r="U399" s="14"/>
      <c r="V399" s="14"/>
      <c r="W399" s="14">
        <f t="shared" si="7"/>
        <v>0</v>
      </c>
      <c r="X399" s="14">
        <v>120</v>
      </c>
    </row>
    <row r="400" spans="1:24" ht="32.25" customHeight="1" x14ac:dyDescent="0.4">
      <c r="A400" s="10">
        <v>394</v>
      </c>
      <c r="B400" s="11" t="s">
        <v>1036</v>
      </c>
      <c r="C400" s="11" t="s">
        <v>1036</v>
      </c>
      <c r="D400" s="291"/>
      <c r="E400" s="20" t="s">
        <v>1269</v>
      </c>
      <c r="F400" s="11" t="s">
        <v>955</v>
      </c>
      <c r="G400" s="10">
        <v>0.6</v>
      </c>
      <c r="H400" s="3" t="s">
        <v>1267</v>
      </c>
      <c r="I400" s="28" t="s">
        <v>1272</v>
      </c>
      <c r="J400" s="25" t="s">
        <v>1268</v>
      </c>
      <c r="K400" s="25" t="s">
        <v>1268</v>
      </c>
      <c r="L400" s="25" t="s">
        <v>1268</v>
      </c>
      <c r="M400" s="10">
        <v>1.6</v>
      </c>
      <c r="N400" s="25" t="s">
        <v>1268</v>
      </c>
      <c r="O400" s="25" t="s">
        <v>1268</v>
      </c>
      <c r="P400" s="25" t="s">
        <v>1268</v>
      </c>
      <c r="Q400" s="25" t="s">
        <v>1268</v>
      </c>
      <c r="R400" s="10">
        <v>47120</v>
      </c>
      <c r="S400" s="10">
        <v>669</v>
      </c>
      <c r="T400" s="14" t="e">
        <f>VLOOKUP(F400,#REF!,6,0)</f>
        <v>#REF!</v>
      </c>
      <c r="U400" s="14" t="e">
        <f>VLOOKUP(F400,#REF!,7,0)</f>
        <v>#REF!</v>
      </c>
      <c r="V400" s="14" t="e">
        <f>VLOOKUP(F400,#REF!,8,0)</f>
        <v>#REF!</v>
      </c>
      <c r="W400" s="14" t="e">
        <f t="shared" si="7"/>
        <v>#REF!</v>
      </c>
      <c r="X400" s="14">
        <v>579</v>
      </c>
    </row>
    <row r="401" spans="1:24" ht="32.25" customHeight="1" x14ac:dyDescent="0.4">
      <c r="A401" s="10">
        <v>395</v>
      </c>
      <c r="B401" s="11" t="s">
        <v>1036</v>
      </c>
      <c r="C401" s="11" t="s">
        <v>1036</v>
      </c>
      <c r="D401" s="292"/>
      <c r="E401" s="20" t="s">
        <v>1269</v>
      </c>
      <c r="F401" s="11" t="s">
        <v>956</v>
      </c>
      <c r="G401" s="10" t="s">
        <v>1213</v>
      </c>
      <c r="H401" s="3" t="s">
        <v>1267</v>
      </c>
      <c r="I401" s="28" t="s">
        <v>1272</v>
      </c>
      <c r="J401" s="25" t="s">
        <v>1268</v>
      </c>
      <c r="K401" s="25" t="s">
        <v>1268</v>
      </c>
      <c r="L401" s="25" t="s">
        <v>1268</v>
      </c>
      <c r="M401" s="25" t="s">
        <v>1268</v>
      </c>
      <c r="N401" s="25" t="s">
        <v>1268</v>
      </c>
      <c r="O401" s="25" t="s">
        <v>1268</v>
      </c>
      <c r="P401" s="25" t="s">
        <v>1268</v>
      </c>
      <c r="Q401" s="25" t="s">
        <v>1268</v>
      </c>
      <c r="R401" s="10">
        <v>22941</v>
      </c>
      <c r="S401" s="10">
        <v>44</v>
      </c>
      <c r="T401" s="14" t="e">
        <f>VLOOKUP(F401,#REF!,6,0)</f>
        <v>#REF!</v>
      </c>
      <c r="U401" s="14"/>
      <c r="V401" s="14"/>
      <c r="W401" s="14">
        <f t="shared" si="7"/>
        <v>0</v>
      </c>
      <c r="X401" s="14">
        <v>44</v>
      </c>
    </row>
    <row r="402" spans="1:24" ht="32.25" customHeight="1" x14ac:dyDescent="0.4">
      <c r="A402" s="10">
        <v>396</v>
      </c>
      <c r="B402" s="11" t="s">
        <v>1036</v>
      </c>
      <c r="C402" s="11" t="s">
        <v>1036</v>
      </c>
      <c r="D402" s="292"/>
      <c r="E402" s="20" t="s">
        <v>1269</v>
      </c>
      <c r="F402" s="11" t="s">
        <v>957</v>
      </c>
      <c r="G402" s="10">
        <v>0.48</v>
      </c>
      <c r="H402" s="3" t="s">
        <v>1267</v>
      </c>
      <c r="I402" s="28" t="s">
        <v>1272</v>
      </c>
      <c r="J402" s="25" t="s">
        <v>1268</v>
      </c>
      <c r="K402" s="25" t="s">
        <v>1268</v>
      </c>
      <c r="L402" s="25" t="s">
        <v>1268</v>
      </c>
      <c r="M402" s="10">
        <v>1.3</v>
      </c>
      <c r="N402" s="25" t="s">
        <v>1268</v>
      </c>
      <c r="O402" s="25" t="s">
        <v>1268</v>
      </c>
      <c r="P402" s="25" t="s">
        <v>1268</v>
      </c>
      <c r="Q402" s="25" t="s">
        <v>1268</v>
      </c>
      <c r="R402" s="10">
        <v>102585</v>
      </c>
      <c r="S402" s="10">
        <v>457</v>
      </c>
      <c r="T402" s="14" t="e">
        <f>VLOOKUP(F402,#REF!,6,0)</f>
        <v>#REF!</v>
      </c>
      <c r="U402" s="14" t="e">
        <f>VLOOKUP(F402,#REF!,7,0)</f>
        <v>#REF!</v>
      </c>
      <c r="V402" s="14" t="e">
        <f>VLOOKUP(F402,#REF!,8,0)</f>
        <v>#REF!</v>
      </c>
      <c r="W402" s="14" t="e">
        <f t="shared" si="7"/>
        <v>#REF!</v>
      </c>
      <c r="X402" s="14">
        <v>412</v>
      </c>
    </row>
    <row r="403" spans="1:24" ht="32.25" customHeight="1" x14ac:dyDescent="0.4">
      <c r="A403" s="10">
        <v>397</v>
      </c>
      <c r="B403" s="11" t="s">
        <v>1036</v>
      </c>
      <c r="C403" s="11" t="s">
        <v>1036</v>
      </c>
      <c r="D403" s="292"/>
      <c r="E403" s="20" t="s">
        <v>1269</v>
      </c>
      <c r="F403" s="11" t="s">
        <v>958</v>
      </c>
      <c r="G403" s="10">
        <v>1</v>
      </c>
      <c r="H403" s="3" t="s">
        <v>1267</v>
      </c>
      <c r="I403" s="28" t="s">
        <v>1272</v>
      </c>
      <c r="J403" s="25" t="s">
        <v>1268</v>
      </c>
      <c r="K403" s="25" t="s">
        <v>1268</v>
      </c>
      <c r="L403" s="25" t="s">
        <v>1268</v>
      </c>
      <c r="M403" s="10">
        <v>1.1299999999999999</v>
      </c>
      <c r="N403" s="25" t="s">
        <v>1268</v>
      </c>
      <c r="O403" s="25" t="s">
        <v>1268</v>
      </c>
      <c r="P403" s="25" t="s">
        <v>1268</v>
      </c>
      <c r="Q403" s="25" t="s">
        <v>1268</v>
      </c>
      <c r="R403" s="10">
        <v>119265</v>
      </c>
      <c r="S403" s="10">
        <v>437</v>
      </c>
      <c r="T403" s="14" t="e">
        <f>VLOOKUP(F403,#REF!,6,0)</f>
        <v>#REF!</v>
      </c>
      <c r="U403" s="14" t="e">
        <f>VLOOKUP(F403,#REF!,7,0)</f>
        <v>#REF!</v>
      </c>
      <c r="V403" s="14" t="e">
        <f>VLOOKUP(F403,#REF!,8,0)</f>
        <v>#REF!</v>
      </c>
      <c r="W403" s="14" t="e">
        <f t="shared" si="7"/>
        <v>#REF!</v>
      </c>
      <c r="X403" s="14">
        <v>392</v>
      </c>
    </row>
    <row r="404" spans="1:24" ht="32.25" customHeight="1" x14ac:dyDescent="0.4">
      <c r="A404" s="10">
        <v>398</v>
      </c>
      <c r="B404" s="11" t="s">
        <v>1036</v>
      </c>
      <c r="C404" s="11" t="s">
        <v>1036</v>
      </c>
      <c r="D404" s="292"/>
      <c r="E404" s="20" t="s">
        <v>1269</v>
      </c>
      <c r="F404" s="11" t="s">
        <v>959</v>
      </c>
      <c r="G404" s="10" t="s">
        <v>1168</v>
      </c>
      <c r="H404" s="3" t="s">
        <v>1267</v>
      </c>
      <c r="I404" s="28" t="s">
        <v>1272</v>
      </c>
      <c r="J404" s="25" t="s">
        <v>1268</v>
      </c>
      <c r="K404" s="25" t="s">
        <v>1268</v>
      </c>
      <c r="L404" s="25" t="s">
        <v>1268</v>
      </c>
      <c r="M404" s="25" t="s">
        <v>1268</v>
      </c>
      <c r="N404" s="25" t="s">
        <v>1268</v>
      </c>
      <c r="O404" s="25" t="s">
        <v>1268</v>
      </c>
      <c r="P404" s="25" t="s">
        <v>1268</v>
      </c>
      <c r="Q404" s="25" t="s">
        <v>1268</v>
      </c>
      <c r="R404" s="10">
        <v>82509</v>
      </c>
      <c r="S404" s="10">
        <v>295</v>
      </c>
      <c r="T404" s="14" t="e">
        <f>VLOOKUP(F404,#REF!,6,0)</f>
        <v>#REF!</v>
      </c>
      <c r="U404" s="14"/>
      <c r="V404" s="14"/>
      <c r="W404" s="14">
        <f t="shared" si="7"/>
        <v>0</v>
      </c>
      <c r="X404" s="14">
        <v>295</v>
      </c>
    </row>
    <row r="405" spans="1:24" ht="32.25" customHeight="1" x14ac:dyDescent="0.4">
      <c r="A405" s="10">
        <v>399</v>
      </c>
      <c r="B405" s="11" t="s">
        <v>1036</v>
      </c>
      <c r="C405" s="11" t="s">
        <v>1036</v>
      </c>
      <c r="D405" s="292"/>
      <c r="E405" s="20" t="s">
        <v>1269</v>
      </c>
      <c r="F405" s="11" t="s">
        <v>961</v>
      </c>
      <c r="G405" s="10" t="s">
        <v>1226</v>
      </c>
      <c r="H405" s="3" t="s">
        <v>1267</v>
      </c>
      <c r="I405" s="28" t="s">
        <v>1272</v>
      </c>
      <c r="J405" s="25" t="s">
        <v>1268</v>
      </c>
      <c r="K405" s="25" t="s">
        <v>1268</v>
      </c>
      <c r="L405" s="25" t="s">
        <v>1268</v>
      </c>
      <c r="M405" s="25" t="s">
        <v>1268</v>
      </c>
      <c r="N405" s="25" t="s">
        <v>1268</v>
      </c>
      <c r="O405" s="25" t="s">
        <v>1268</v>
      </c>
      <c r="P405" s="25" t="s">
        <v>1268</v>
      </c>
      <c r="Q405" s="25" t="s">
        <v>1268</v>
      </c>
      <c r="R405" s="10">
        <v>23824</v>
      </c>
      <c r="S405" s="10">
        <v>60</v>
      </c>
      <c r="T405" s="14" t="e">
        <f>VLOOKUP(F405,#REF!,6,0)</f>
        <v>#REF!</v>
      </c>
      <c r="U405" s="14"/>
      <c r="V405" s="14"/>
      <c r="W405" s="14">
        <f t="shared" si="7"/>
        <v>0</v>
      </c>
      <c r="X405" s="14">
        <v>60</v>
      </c>
    </row>
    <row r="406" spans="1:24" ht="32.25" customHeight="1" x14ac:dyDescent="0.4">
      <c r="A406" s="10">
        <v>400</v>
      </c>
      <c r="B406" s="11" t="s">
        <v>1036</v>
      </c>
      <c r="C406" s="11" t="s">
        <v>1036</v>
      </c>
      <c r="D406" s="293"/>
      <c r="E406" s="20" t="s">
        <v>1269</v>
      </c>
      <c r="F406" s="11" t="s">
        <v>962</v>
      </c>
      <c r="G406" s="10" t="s">
        <v>1168</v>
      </c>
      <c r="H406" s="3" t="s">
        <v>1267</v>
      </c>
      <c r="I406" s="28" t="s">
        <v>1272</v>
      </c>
      <c r="J406" s="25" t="s">
        <v>1268</v>
      </c>
      <c r="K406" s="25" t="s">
        <v>1268</v>
      </c>
      <c r="L406" s="25" t="s">
        <v>1268</v>
      </c>
      <c r="M406" s="25" t="s">
        <v>1268</v>
      </c>
      <c r="N406" s="25" t="s">
        <v>1268</v>
      </c>
      <c r="O406" s="25" t="s">
        <v>1268</v>
      </c>
      <c r="P406" s="25" t="s">
        <v>1268</v>
      </c>
      <c r="Q406" s="25" t="s">
        <v>1268</v>
      </c>
      <c r="R406" s="10">
        <v>48358</v>
      </c>
      <c r="S406" s="10">
        <v>55</v>
      </c>
      <c r="T406" s="14" t="e">
        <f>VLOOKUP(F406,#REF!,6,0)</f>
        <v>#REF!</v>
      </c>
      <c r="U406" s="14"/>
      <c r="V406" s="14"/>
      <c r="W406" s="14">
        <f t="shared" si="7"/>
        <v>0</v>
      </c>
      <c r="X406" s="14">
        <v>55</v>
      </c>
    </row>
    <row r="407" spans="1:24" ht="32.25" customHeight="1" x14ac:dyDescent="0.4">
      <c r="A407" s="10">
        <v>401</v>
      </c>
      <c r="B407" s="11" t="s">
        <v>1036</v>
      </c>
      <c r="C407" s="11" t="s">
        <v>1129</v>
      </c>
      <c r="D407" s="20"/>
      <c r="E407" s="20" t="s">
        <v>1269</v>
      </c>
      <c r="F407" s="11" t="s">
        <v>960</v>
      </c>
      <c r="G407" s="10" t="s">
        <v>1130</v>
      </c>
      <c r="H407" s="3" t="s">
        <v>1267</v>
      </c>
      <c r="I407" s="28" t="s">
        <v>1272</v>
      </c>
      <c r="J407" s="25" t="s">
        <v>1268</v>
      </c>
      <c r="K407" s="25" t="s">
        <v>1268</v>
      </c>
      <c r="L407" s="25" t="s">
        <v>1268</v>
      </c>
      <c r="M407" s="25" t="s">
        <v>1268</v>
      </c>
      <c r="N407" s="25" t="s">
        <v>1268</v>
      </c>
      <c r="O407" s="25" t="s">
        <v>1268</v>
      </c>
      <c r="P407" s="25" t="s">
        <v>1268</v>
      </c>
      <c r="Q407" s="25" t="s">
        <v>1268</v>
      </c>
      <c r="R407" s="10">
        <v>11781</v>
      </c>
      <c r="S407" s="10">
        <v>202</v>
      </c>
      <c r="T407" s="14" t="e">
        <f>VLOOKUP(F407,#REF!,6,0)</f>
        <v>#REF!</v>
      </c>
      <c r="U407" s="14"/>
      <c r="V407" s="14"/>
      <c r="W407" s="14">
        <f t="shared" si="7"/>
        <v>0</v>
      </c>
      <c r="X407" s="14">
        <v>202</v>
      </c>
    </row>
    <row r="408" spans="1:24" ht="32.25" customHeight="1" x14ac:dyDescent="0.4">
      <c r="A408" s="10">
        <v>402</v>
      </c>
      <c r="B408" s="11" t="s">
        <v>1037</v>
      </c>
      <c r="C408" s="11" t="s">
        <v>1120</v>
      </c>
      <c r="D408" s="20"/>
      <c r="E408" s="10"/>
      <c r="F408" s="11" t="s">
        <v>963</v>
      </c>
      <c r="G408" s="10" t="s">
        <v>1214</v>
      </c>
      <c r="H408" s="10"/>
      <c r="I408" s="28" t="s">
        <v>1272</v>
      </c>
      <c r="J408" s="25" t="s">
        <v>1268</v>
      </c>
      <c r="K408" s="25" t="s">
        <v>1268</v>
      </c>
      <c r="L408" s="25" t="s">
        <v>1268</v>
      </c>
      <c r="M408" s="25" t="s">
        <v>1268</v>
      </c>
      <c r="N408" s="25" t="s">
        <v>1268</v>
      </c>
      <c r="O408" s="25" t="s">
        <v>1268</v>
      </c>
      <c r="P408" s="25" t="s">
        <v>1268</v>
      </c>
      <c r="Q408" s="25" t="s">
        <v>1268</v>
      </c>
      <c r="R408" s="10">
        <v>51497</v>
      </c>
      <c r="S408" s="10">
        <v>145</v>
      </c>
      <c r="T408" s="14" t="e">
        <f>VLOOKUP(F408,#REF!,6,0)</f>
        <v>#REF!</v>
      </c>
      <c r="U408" s="14"/>
      <c r="V408" s="14"/>
      <c r="W408" s="14">
        <f t="shared" si="7"/>
        <v>0</v>
      </c>
      <c r="X408" s="14">
        <v>145</v>
      </c>
    </row>
    <row r="409" spans="1:24" ht="32.25" customHeight="1" x14ac:dyDescent="0.4">
      <c r="A409" s="10">
        <v>403</v>
      </c>
      <c r="B409" s="11" t="s">
        <v>1037</v>
      </c>
      <c r="C409" s="11" t="s">
        <v>1120</v>
      </c>
      <c r="D409" s="20"/>
      <c r="E409" s="10"/>
      <c r="F409" s="11" t="s">
        <v>964</v>
      </c>
      <c r="G409" s="10" t="s">
        <v>1251</v>
      </c>
      <c r="H409" s="10"/>
      <c r="I409" s="28" t="s">
        <v>1272</v>
      </c>
      <c r="J409" s="25" t="s">
        <v>1268</v>
      </c>
      <c r="K409" s="25" t="s">
        <v>1268</v>
      </c>
      <c r="L409" s="25" t="s">
        <v>1268</v>
      </c>
      <c r="M409" s="25" t="s">
        <v>1268</v>
      </c>
      <c r="N409" s="25" t="s">
        <v>1268</v>
      </c>
      <c r="O409" s="25" t="s">
        <v>1268</v>
      </c>
      <c r="P409" s="25" t="s">
        <v>1268</v>
      </c>
      <c r="Q409" s="25" t="s">
        <v>1268</v>
      </c>
      <c r="R409" s="10">
        <v>42191</v>
      </c>
      <c r="S409" s="10">
        <v>91</v>
      </c>
      <c r="T409" s="14" t="e">
        <f>VLOOKUP(F409,#REF!,6,0)</f>
        <v>#REF!</v>
      </c>
      <c r="U409" s="14"/>
      <c r="V409" s="14"/>
      <c r="W409" s="14">
        <f t="shared" si="7"/>
        <v>0</v>
      </c>
      <c r="X409" s="14">
        <v>91</v>
      </c>
    </row>
    <row r="410" spans="1:24" ht="32.25" customHeight="1" x14ac:dyDescent="0.4">
      <c r="A410" s="10">
        <v>404</v>
      </c>
      <c r="B410" s="11" t="s">
        <v>1037</v>
      </c>
      <c r="C410" s="11" t="s">
        <v>1120</v>
      </c>
      <c r="D410" s="20"/>
      <c r="E410" s="10"/>
      <c r="F410" s="11" t="s">
        <v>965</v>
      </c>
      <c r="G410" s="10" t="s">
        <v>1135</v>
      </c>
      <c r="H410" s="10"/>
      <c r="I410" s="28" t="s">
        <v>1272</v>
      </c>
      <c r="J410" s="25" t="s">
        <v>1268</v>
      </c>
      <c r="K410" s="25" t="s">
        <v>1268</v>
      </c>
      <c r="L410" s="25" t="s">
        <v>1268</v>
      </c>
      <c r="M410" s="25" t="s">
        <v>1268</v>
      </c>
      <c r="N410" s="25" t="s">
        <v>1268</v>
      </c>
      <c r="O410" s="25" t="s">
        <v>1268</v>
      </c>
      <c r="P410" s="25" t="s">
        <v>1268</v>
      </c>
      <c r="Q410" s="25" t="s">
        <v>1268</v>
      </c>
      <c r="R410" s="10">
        <v>0</v>
      </c>
      <c r="S410" s="10">
        <v>0</v>
      </c>
      <c r="T410" s="14"/>
      <c r="U410" s="14"/>
      <c r="V410" s="14"/>
      <c r="W410" s="14">
        <f t="shared" si="7"/>
        <v>0</v>
      </c>
      <c r="X410" s="14">
        <v>0</v>
      </c>
    </row>
    <row r="411" spans="1:24" ht="32.25" customHeight="1" x14ac:dyDescent="0.4">
      <c r="A411" s="10">
        <v>405</v>
      </c>
      <c r="B411" s="11" t="s">
        <v>1037</v>
      </c>
      <c r="C411" s="11" t="s">
        <v>1104</v>
      </c>
      <c r="D411" s="20"/>
      <c r="E411" s="10"/>
      <c r="F411" s="11" t="s">
        <v>966</v>
      </c>
      <c r="G411" s="10" t="s">
        <v>1265</v>
      </c>
      <c r="H411" s="10"/>
      <c r="I411" s="28" t="s">
        <v>1272</v>
      </c>
      <c r="J411" s="25" t="s">
        <v>1268</v>
      </c>
      <c r="K411" s="25" t="s">
        <v>1268</v>
      </c>
      <c r="L411" s="25" t="s">
        <v>1268</v>
      </c>
      <c r="M411" s="25" t="s">
        <v>1268</v>
      </c>
      <c r="N411" s="25" t="s">
        <v>1268</v>
      </c>
      <c r="O411" s="25" t="s">
        <v>1268</v>
      </c>
      <c r="P411" s="25" t="s">
        <v>1268</v>
      </c>
      <c r="Q411" s="25" t="s">
        <v>1268</v>
      </c>
      <c r="R411" s="10">
        <v>127922</v>
      </c>
      <c r="S411" s="10">
        <v>918</v>
      </c>
      <c r="T411" s="14" t="e">
        <f>VLOOKUP(F411,#REF!,6,0)</f>
        <v>#REF!</v>
      </c>
      <c r="U411" s="14"/>
      <c r="V411" s="14"/>
      <c r="W411" s="14">
        <f t="shared" si="7"/>
        <v>0</v>
      </c>
      <c r="X411" s="14">
        <v>918</v>
      </c>
    </row>
    <row r="412" spans="1:24" ht="32.25" customHeight="1" x14ac:dyDescent="0.4">
      <c r="A412" s="10">
        <v>406</v>
      </c>
      <c r="B412" s="11" t="s">
        <v>1037</v>
      </c>
      <c r="C412" s="11" t="s">
        <v>1037</v>
      </c>
      <c r="D412" s="20"/>
      <c r="E412" s="10"/>
      <c r="F412" s="11" t="s">
        <v>967</v>
      </c>
      <c r="G412" s="10" t="s">
        <v>1182</v>
      </c>
      <c r="H412" s="10"/>
      <c r="I412" s="28" t="s">
        <v>1272</v>
      </c>
      <c r="J412" s="25" t="s">
        <v>1268</v>
      </c>
      <c r="K412" s="25" t="s">
        <v>1268</v>
      </c>
      <c r="L412" s="25" t="s">
        <v>1268</v>
      </c>
      <c r="M412" s="25" t="s">
        <v>1268</v>
      </c>
      <c r="N412" s="25" t="s">
        <v>1268</v>
      </c>
      <c r="O412" s="25" t="s">
        <v>1268</v>
      </c>
      <c r="P412" s="25" t="s">
        <v>1268</v>
      </c>
      <c r="Q412" s="25" t="s">
        <v>1268</v>
      </c>
      <c r="R412" s="10">
        <v>90135</v>
      </c>
      <c r="S412" s="10">
        <v>154</v>
      </c>
      <c r="T412" s="14" t="e">
        <f>VLOOKUP(F412,#REF!,6,0)</f>
        <v>#REF!</v>
      </c>
      <c r="U412" s="14"/>
      <c r="V412" s="14"/>
      <c r="W412" s="14">
        <f t="shared" si="7"/>
        <v>0</v>
      </c>
      <c r="X412" s="14">
        <v>154</v>
      </c>
    </row>
    <row r="413" spans="1:24" ht="32.25" customHeight="1" x14ac:dyDescent="0.4">
      <c r="A413" s="10">
        <v>407</v>
      </c>
      <c r="B413" s="11" t="s">
        <v>1037</v>
      </c>
      <c r="C413" s="11" t="s">
        <v>1122</v>
      </c>
      <c r="D413" s="20"/>
      <c r="E413" s="10"/>
      <c r="F413" s="11" t="s">
        <v>968</v>
      </c>
      <c r="G413" s="10" t="s">
        <v>1230</v>
      </c>
      <c r="H413" s="10"/>
      <c r="I413" s="28" t="s">
        <v>1272</v>
      </c>
      <c r="J413" s="25" t="s">
        <v>1268</v>
      </c>
      <c r="K413" s="25" t="s">
        <v>1268</v>
      </c>
      <c r="L413" s="25" t="s">
        <v>1268</v>
      </c>
      <c r="M413" s="25" t="s">
        <v>1268</v>
      </c>
      <c r="N413" s="25" t="s">
        <v>1268</v>
      </c>
      <c r="O413" s="25" t="s">
        <v>1268</v>
      </c>
      <c r="P413" s="25" t="s">
        <v>1268</v>
      </c>
      <c r="Q413" s="25" t="s">
        <v>1268</v>
      </c>
      <c r="R413" s="10">
        <v>104413</v>
      </c>
      <c r="S413" s="10">
        <v>191</v>
      </c>
      <c r="T413" s="14" t="e">
        <f>VLOOKUP(F413,#REF!,6,0)</f>
        <v>#REF!</v>
      </c>
      <c r="U413" s="14"/>
      <c r="V413" s="14"/>
      <c r="W413" s="14">
        <f t="shared" si="7"/>
        <v>0</v>
      </c>
      <c r="X413" s="14">
        <v>191</v>
      </c>
    </row>
    <row r="414" spans="1:24" ht="32.25" customHeight="1" x14ac:dyDescent="0.4">
      <c r="A414" s="10">
        <v>408</v>
      </c>
      <c r="B414" s="11" t="s">
        <v>1037</v>
      </c>
      <c r="C414" s="11" t="s">
        <v>1122</v>
      </c>
      <c r="D414" s="20"/>
      <c r="E414" s="10"/>
      <c r="F414" s="11" t="s">
        <v>969</v>
      </c>
      <c r="G414" s="10" t="s">
        <v>1261</v>
      </c>
      <c r="H414" s="10"/>
      <c r="I414" s="28" t="s">
        <v>1272</v>
      </c>
      <c r="J414" s="25" t="s">
        <v>1268</v>
      </c>
      <c r="K414" s="25" t="s">
        <v>1268</v>
      </c>
      <c r="L414" s="25" t="s">
        <v>1268</v>
      </c>
      <c r="M414" s="25" t="s">
        <v>1268</v>
      </c>
      <c r="N414" s="25" t="s">
        <v>1268</v>
      </c>
      <c r="O414" s="25" t="s">
        <v>1268</v>
      </c>
      <c r="P414" s="25" t="s">
        <v>1268</v>
      </c>
      <c r="Q414" s="25" t="s">
        <v>1268</v>
      </c>
      <c r="R414" s="10">
        <v>79434</v>
      </c>
      <c r="S414" s="10">
        <v>194</v>
      </c>
      <c r="T414" s="14" t="e">
        <f>VLOOKUP(F414,#REF!,6,0)</f>
        <v>#REF!</v>
      </c>
      <c r="U414" s="14"/>
      <c r="V414" s="14"/>
      <c r="W414" s="14">
        <f t="shared" si="7"/>
        <v>0</v>
      </c>
      <c r="X414" s="14">
        <v>194</v>
      </c>
    </row>
    <row r="415" spans="1:24" ht="32.25" customHeight="1" x14ac:dyDescent="0.4">
      <c r="A415" s="10">
        <v>409</v>
      </c>
      <c r="B415" s="11" t="s">
        <v>1037</v>
      </c>
      <c r="C415" s="11" t="s">
        <v>1037</v>
      </c>
      <c r="D415" s="20"/>
      <c r="E415" s="10"/>
      <c r="F415" s="11" t="s">
        <v>970</v>
      </c>
      <c r="G415" s="10" t="s">
        <v>1168</v>
      </c>
      <c r="H415" s="10"/>
      <c r="I415" s="28" t="s">
        <v>1272</v>
      </c>
      <c r="J415" s="25" t="s">
        <v>1268</v>
      </c>
      <c r="K415" s="25" t="s">
        <v>1268</v>
      </c>
      <c r="L415" s="25" t="s">
        <v>1268</v>
      </c>
      <c r="M415" s="25" t="s">
        <v>1268</v>
      </c>
      <c r="N415" s="25" t="s">
        <v>1268</v>
      </c>
      <c r="O415" s="25" t="s">
        <v>1268</v>
      </c>
      <c r="P415" s="25" t="s">
        <v>1268</v>
      </c>
      <c r="Q415" s="25" t="s">
        <v>1268</v>
      </c>
      <c r="R415" s="10">
        <v>44165</v>
      </c>
      <c r="S415" s="10">
        <v>117</v>
      </c>
      <c r="T415" s="14" t="e">
        <f>VLOOKUP(F415,#REF!,6,0)</f>
        <v>#REF!</v>
      </c>
      <c r="U415" s="14"/>
      <c r="V415" s="14"/>
      <c r="W415" s="14">
        <f t="shared" si="7"/>
        <v>0</v>
      </c>
      <c r="X415" s="14">
        <v>117</v>
      </c>
    </row>
    <row r="416" spans="1:24" ht="32.25" customHeight="1" x14ac:dyDescent="0.4">
      <c r="A416" s="10">
        <v>410</v>
      </c>
      <c r="B416" s="11" t="s">
        <v>1037</v>
      </c>
      <c r="C416" s="11" t="s">
        <v>1123</v>
      </c>
      <c r="D416" s="20"/>
      <c r="E416" s="10"/>
      <c r="F416" s="11" t="s">
        <v>971</v>
      </c>
      <c r="G416" s="10" t="s">
        <v>1168</v>
      </c>
      <c r="H416" s="10"/>
      <c r="I416" s="28" t="s">
        <v>1272</v>
      </c>
      <c r="J416" s="25" t="s">
        <v>1268</v>
      </c>
      <c r="K416" s="25" t="s">
        <v>1268</v>
      </c>
      <c r="L416" s="25" t="s">
        <v>1268</v>
      </c>
      <c r="M416" s="25" t="s">
        <v>1268</v>
      </c>
      <c r="N416" s="25" t="s">
        <v>1268</v>
      </c>
      <c r="O416" s="25" t="s">
        <v>1268</v>
      </c>
      <c r="P416" s="25" t="s">
        <v>1268</v>
      </c>
      <c r="Q416" s="25" t="s">
        <v>1268</v>
      </c>
      <c r="R416" s="10">
        <v>70121</v>
      </c>
      <c r="S416" s="10">
        <v>301</v>
      </c>
      <c r="T416" s="14" t="e">
        <f>VLOOKUP(F416,#REF!,6,0)</f>
        <v>#REF!</v>
      </c>
      <c r="U416" s="14"/>
      <c r="V416" s="14"/>
      <c r="W416" s="14">
        <f t="shared" si="7"/>
        <v>0</v>
      </c>
      <c r="X416" s="14">
        <v>301</v>
      </c>
    </row>
    <row r="417" spans="1:24" ht="32.25" customHeight="1" x14ac:dyDescent="0.4">
      <c r="A417" s="10">
        <v>411</v>
      </c>
      <c r="B417" s="11" t="s">
        <v>1037</v>
      </c>
      <c r="C417" s="11" t="s">
        <v>1123</v>
      </c>
      <c r="D417" s="20"/>
      <c r="E417" s="10"/>
      <c r="F417" s="11" t="s">
        <v>972</v>
      </c>
      <c r="G417" s="10" t="s">
        <v>1168</v>
      </c>
      <c r="H417" s="10"/>
      <c r="I417" s="28" t="s">
        <v>1272</v>
      </c>
      <c r="J417" s="25" t="s">
        <v>1268</v>
      </c>
      <c r="K417" s="25" t="s">
        <v>1268</v>
      </c>
      <c r="L417" s="25" t="s">
        <v>1268</v>
      </c>
      <c r="M417" s="25" t="s">
        <v>1268</v>
      </c>
      <c r="N417" s="25" t="s">
        <v>1268</v>
      </c>
      <c r="O417" s="25" t="s">
        <v>1268</v>
      </c>
      <c r="P417" s="25" t="s">
        <v>1268</v>
      </c>
      <c r="Q417" s="25" t="s">
        <v>1268</v>
      </c>
      <c r="R417" s="10">
        <v>88515</v>
      </c>
      <c r="S417" s="10">
        <v>207</v>
      </c>
      <c r="T417" s="14" t="e">
        <f>VLOOKUP(F417,#REF!,6,0)</f>
        <v>#REF!</v>
      </c>
      <c r="U417" s="14"/>
      <c r="V417" s="14"/>
      <c r="W417" s="14">
        <f t="shared" si="7"/>
        <v>0</v>
      </c>
      <c r="X417" s="14">
        <v>207</v>
      </c>
    </row>
    <row r="418" spans="1:24" ht="32.25" customHeight="1" x14ac:dyDescent="0.4">
      <c r="A418" s="10">
        <v>412</v>
      </c>
      <c r="B418" s="11" t="s">
        <v>1037</v>
      </c>
      <c r="C418" s="11" t="s">
        <v>1123</v>
      </c>
      <c r="D418" s="20"/>
      <c r="E418" s="10"/>
      <c r="F418" s="11" t="s">
        <v>973</v>
      </c>
      <c r="G418" s="10" t="s">
        <v>1168</v>
      </c>
      <c r="H418" s="10"/>
      <c r="I418" s="28" t="s">
        <v>1272</v>
      </c>
      <c r="J418" s="25" t="s">
        <v>1268</v>
      </c>
      <c r="K418" s="25" t="s">
        <v>1268</v>
      </c>
      <c r="L418" s="25" t="s">
        <v>1268</v>
      </c>
      <c r="M418" s="25" t="s">
        <v>1268</v>
      </c>
      <c r="N418" s="25" t="s">
        <v>1268</v>
      </c>
      <c r="O418" s="25" t="s">
        <v>1268</v>
      </c>
      <c r="P418" s="25" t="s">
        <v>1268</v>
      </c>
      <c r="Q418" s="25" t="s">
        <v>1268</v>
      </c>
      <c r="R418" s="10">
        <v>30787</v>
      </c>
      <c r="S418" s="10">
        <v>8</v>
      </c>
      <c r="T418" s="14" t="e">
        <f>VLOOKUP(F418,#REF!,6,0)</f>
        <v>#REF!</v>
      </c>
      <c r="U418" s="14"/>
      <c r="V418" s="14"/>
      <c r="W418" s="14">
        <f t="shared" si="7"/>
        <v>0</v>
      </c>
      <c r="X418" s="14">
        <v>8</v>
      </c>
    </row>
    <row r="419" spans="1:24" ht="32.25" customHeight="1" x14ac:dyDescent="0.4">
      <c r="A419" s="10">
        <v>413</v>
      </c>
      <c r="B419" s="11" t="s">
        <v>1037</v>
      </c>
      <c r="C419" s="11" t="s">
        <v>1124</v>
      </c>
      <c r="D419" s="20"/>
      <c r="E419" s="10"/>
      <c r="F419" s="11" t="s">
        <v>974</v>
      </c>
      <c r="G419" s="10" t="s">
        <v>1168</v>
      </c>
      <c r="H419" s="10"/>
      <c r="I419" s="28" t="s">
        <v>1272</v>
      </c>
      <c r="J419" s="25" t="s">
        <v>1268</v>
      </c>
      <c r="K419" s="25" t="s">
        <v>1268</v>
      </c>
      <c r="L419" s="25" t="s">
        <v>1268</v>
      </c>
      <c r="M419" s="25" t="s">
        <v>1268</v>
      </c>
      <c r="N419" s="25" t="s">
        <v>1268</v>
      </c>
      <c r="O419" s="25" t="s">
        <v>1268</v>
      </c>
      <c r="P419" s="25" t="s">
        <v>1268</v>
      </c>
      <c r="Q419" s="25" t="s">
        <v>1268</v>
      </c>
      <c r="R419" s="10">
        <v>19384</v>
      </c>
      <c r="S419" s="10">
        <v>5</v>
      </c>
      <c r="T419" s="14" t="e">
        <f>VLOOKUP(F419,#REF!,6,0)</f>
        <v>#REF!</v>
      </c>
      <c r="U419" s="14"/>
      <c r="V419" s="14"/>
      <c r="W419" s="14">
        <f t="shared" si="7"/>
        <v>0</v>
      </c>
      <c r="X419" s="14">
        <v>5</v>
      </c>
    </row>
    <row r="420" spans="1:24" ht="32.25" customHeight="1" x14ac:dyDescent="0.4">
      <c r="A420" s="10">
        <v>414</v>
      </c>
      <c r="B420" s="11" t="s">
        <v>1037</v>
      </c>
      <c r="C420" s="11" t="s">
        <v>1124</v>
      </c>
      <c r="D420" s="20"/>
      <c r="E420" s="10"/>
      <c r="F420" s="11" t="s">
        <v>975</v>
      </c>
      <c r="G420" s="10">
        <v>1</v>
      </c>
      <c r="H420" s="10"/>
      <c r="I420" s="28" t="s">
        <v>1272</v>
      </c>
      <c r="J420" s="25" t="s">
        <v>1268</v>
      </c>
      <c r="K420" s="25" t="s">
        <v>1268</v>
      </c>
      <c r="L420" s="25" t="s">
        <v>1268</v>
      </c>
      <c r="M420" s="10">
        <v>3</v>
      </c>
      <c r="N420" s="25" t="s">
        <v>1268</v>
      </c>
      <c r="O420" s="25" t="s">
        <v>1268</v>
      </c>
      <c r="P420" s="25" t="s">
        <v>1268</v>
      </c>
      <c r="Q420" s="25" t="s">
        <v>1268</v>
      </c>
      <c r="R420" s="10">
        <v>141199</v>
      </c>
      <c r="S420" s="10">
        <v>1753</v>
      </c>
      <c r="T420" s="14" t="e">
        <f>VLOOKUP(F420,#REF!,6,0)</f>
        <v>#REF!</v>
      </c>
      <c r="U420" s="14" t="e">
        <f>VLOOKUP(F420,#REF!,7,0)</f>
        <v>#REF!</v>
      </c>
      <c r="V420" s="14" t="e">
        <f>VLOOKUP(F420,#REF!,8,0)</f>
        <v>#REF!</v>
      </c>
      <c r="W420" s="14" t="e">
        <f t="shared" si="7"/>
        <v>#REF!</v>
      </c>
      <c r="X420" s="14">
        <v>1393</v>
      </c>
    </row>
    <row r="421" spans="1:24" ht="32.25" customHeight="1" x14ac:dyDescent="0.4">
      <c r="A421" s="10">
        <v>415</v>
      </c>
      <c r="B421" s="11" t="s">
        <v>1037</v>
      </c>
      <c r="C421" s="11" t="s">
        <v>1124</v>
      </c>
      <c r="D421" s="20"/>
      <c r="E421" s="10"/>
      <c r="F421" s="11" t="s">
        <v>976</v>
      </c>
      <c r="G421" s="10" t="s">
        <v>1212</v>
      </c>
      <c r="H421" s="10"/>
      <c r="I421" s="28" t="s">
        <v>1272</v>
      </c>
      <c r="J421" s="25" t="s">
        <v>1268</v>
      </c>
      <c r="K421" s="25" t="s">
        <v>1268</v>
      </c>
      <c r="L421" s="25" t="s">
        <v>1268</v>
      </c>
      <c r="M421" s="25" t="s">
        <v>1268</v>
      </c>
      <c r="N421" s="25" t="s">
        <v>1268</v>
      </c>
      <c r="O421" s="25" t="s">
        <v>1268</v>
      </c>
      <c r="P421" s="25" t="s">
        <v>1268</v>
      </c>
      <c r="Q421" s="25" t="s">
        <v>1268</v>
      </c>
      <c r="R421" s="10">
        <v>-1852</v>
      </c>
      <c r="S421" s="10">
        <v>140</v>
      </c>
      <c r="T421" s="14" t="e">
        <f>VLOOKUP(F421,#REF!,6,0)</f>
        <v>#REF!</v>
      </c>
      <c r="U421" s="14"/>
      <c r="V421" s="14"/>
      <c r="W421" s="14">
        <f t="shared" si="7"/>
        <v>0</v>
      </c>
      <c r="X421" s="14">
        <v>140</v>
      </c>
    </row>
    <row r="422" spans="1:24" ht="32.25" customHeight="1" x14ac:dyDescent="0.4">
      <c r="A422" s="10">
        <v>416</v>
      </c>
      <c r="B422" s="11" t="s">
        <v>1037</v>
      </c>
      <c r="C422" s="11" t="s">
        <v>1124</v>
      </c>
      <c r="D422" s="20"/>
      <c r="E422" s="10"/>
      <c r="F422" s="11" t="s">
        <v>977</v>
      </c>
      <c r="G422" s="10" t="s">
        <v>1168</v>
      </c>
      <c r="H422" s="10"/>
      <c r="I422" s="28" t="s">
        <v>1272</v>
      </c>
      <c r="J422" s="25" t="s">
        <v>1268</v>
      </c>
      <c r="K422" s="25" t="s">
        <v>1268</v>
      </c>
      <c r="L422" s="25" t="s">
        <v>1268</v>
      </c>
      <c r="M422" s="25" t="s">
        <v>1268</v>
      </c>
      <c r="N422" s="25" t="s">
        <v>1268</v>
      </c>
      <c r="O422" s="25" t="s">
        <v>1268</v>
      </c>
      <c r="P422" s="25" t="s">
        <v>1268</v>
      </c>
      <c r="Q422" s="25" t="s">
        <v>1268</v>
      </c>
      <c r="R422" s="10">
        <v>51919</v>
      </c>
      <c r="S422" s="10">
        <v>178</v>
      </c>
      <c r="T422" s="14" t="e">
        <f>VLOOKUP(F422,#REF!,6,0)</f>
        <v>#REF!</v>
      </c>
      <c r="U422" s="14"/>
      <c r="V422" s="14"/>
      <c r="W422" s="14">
        <f t="shared" si="7"/>
        <v>0</v>
      </c>
      <c r="X422" s="14">
        <v>178</v>
      </c>
    </row>
    <row r="423" spans="1:24" ht="32.25" customHeight="1" x14ac:dyDescent="0.4">
      <c r="A423" s="10">
        <v>417</v>
      </c>
      <c r="B423" s="11" t="s">
        <v>1037</v>
      </c>
      <c r="C423" s="11" t="s">
        <v>1037</v>
      </c>
      <c r="D423" s="20"/>
      <c r="E423" s="10"/>
      <c r="F423" s="11" t="s">
        <v>978</v>
      </c>
      <c r="G423" s="10" t="s">
        <v>1226</v>
      </c>
      <c r="H423" s="10"/>
      <c r="I423" s="28" t="s">
        <v>1272</v>
      </c>
      <c r="J423" s="25" t="s">
        <v>1268</v>
      </c>
      <c r="K423" s="25" t="s">
        <v>1268</v>
      </c>
      <c r="L423" s="25" t="s">
        <v>1268</v>
      </c>
      <c r="M423" s="25" t="s">
        <v>1268</v>
      </c>
      <c r="N423" s="25" t="s">
        <v>1268</v>
      </c>
      <c r="O423" s="25" t="s">
        <v>1268</v>
      </c>
      <c r="P423" s="25" t="s">
        <v>1268</v>
      </c>
      <c r="Q423" s="25" t="s">
        <v>1268</v>
      </c>
      <c r="R423" s="10">
        <v>78187</v>
      </c>
      <c r="S423" s="10">
        <v>518</v>
      </c>
      <c r="T423" s="14" t="e">
        <f>VLOOKUP(F423,#REF!,6,0)</f>
        <v>#REF!</v>
      </c>
      <c r="U423" s="14"/>
      <c r="V423" s="14"/>
      <c r="W423" s="14">
        <f t="shared" si="7"/>
        <v>0</v>
      </c>
      <c r="X423" s="14">
        <v>518</v>
      </c>
    </row>
    <row r="424" spans="1:24" ht="32.25" customHeight="1" x14ac:dyDescent="0.4">
      <c r="A424" s="10">
        <v>418</v>
      </c>
      <c r="B424" s="11" t="s">
        <v>1037</v>
      </c>
      <c r="C424" s="11" t="s">
        <v>1037</v>
      </c>
      <c r="D424" s="20"/>
      <c r="E424" s="10"/>
      <c r="F424" s="11" t="s">
        <v>979</v>
      </c>
      <c r="G424" s="10">
        <v>0.6</v>
      </c>
      <c r="H424" s="10"/>
      <c r="I424" s="28" t="s">
        <v>1272</v>
      </c>
      <c r="J424" s="25" t="s">
        <v>1268</v>
      </c>
      <c r="K424" s="25" t="s">
        <v>1268</v>
      </c>
      <c r="L424" s="25" t="s">
        <v>1268</v>
      </c>
      <c r="M424" s="10">
        <v>1.5</v>
      </c>
      <c r="N424" s="25" t="s">
        <v>1268</v>
      </c>
      <c r="O424" s="25" t="s">
        <v>1268</v>
      </c>
      <c r="P424" s="25" t="s">
        <v>1268</v>
      </c>
      <c r="Q424" s="25" t="s">
        <v>1268</v>
      </c>
      <c r="R424" s="10">
        <v>77292</v>
      </c>
      <c r="S424" s="10">
        <v>370</v>
      </c>
      <c r="T424" s="14" t="e">
        <f>VLOOKUP(F424,#REF!,6,0)</f>
        <v>#REF!</v>
      </c>
      <c r="U424" s="14" t="e">
        <f>VLOOKUP(F424,#REF!,7,0)</f>
        <v>#REF!</v>
      </c>
      <c r="V424" s="14" t="e">
        <f>VLOOKUP(F424,#REF!,8,0)</f>
        <v>#REF!</v>
      </c>
      <c r="W424" s="14" t="e">
        <f t="shared" si="7"/>
        <v>#REF!</v>
      </c>
      <c r="X424" s="14">
        <v>280</v>
      </c>
    </row>
    <row r="425" spans="1:24" ht="32.25" customHeight="1" x14ac:dyDescent="0.4">
      <c r="A425" s="10">
        <v>419</v>
      </c>
      <c r="B425" s="11" t="s">
        <v>1037</v>
      </c>
      <c r="C425" s="11" t="s">
        <v>1037</v>
      </c>
      <c r="D425" s="20"/>
      <c r="E425" s="10"/>
      <c r="F425" s="11" t="s">
        <v>980</v>
      </c>
      <c r="G425" s="10" t="s">
        <v>1153</v>
      </c>
      <c r="H425" s="10"/>
      <c r="I425" s="28" t="s">
        <v>1272</v>
      </c>
      <c r="J425" s="25" t="s">
        <v>1268</v>
      </c>
      <c r="K425" s="25" t="s">
        <v>1268</v>
      </c>
      <c r="L425" s="25" t="s">
        <v>1268</v>
      </c>
      <c r="M425" s="25" t="s">
        <v>1268</v>
      </c>
      <c r="N425" s="25" t="s">
        <v>1268</v>
      </c>
      <c r="O425" s="25" t="s">
        <v>1268</v>
      </c>
      <c r="P425" s="25" t="s">
        <v>1268</v>
      </c>
      <c r="Q425" s="25" t="s">
        <v>1268</v>
      </c>
      <c r="R425" s="10">
        <v>86204</v>
      </c>
      <c r="S425" s="10">
        <v>237</v>
      </c>
      <c r="T425" s="14" t="e">
        <f>VLOOKUP(F425,#REF!,6,0)</f>
        <v>#REF!</v>
      </c>
      <c r="U425" s="14"/>
      <c r="V425" s="14"/>
      <c r="W425" s="14">
        <f t="shared" si="7"/>
        <v>0</v>
      </c>
      <c r="X425" s="14">
        <v>237</v>
      </c>
    </row>
    <row r="426" spans="1:24" ht="32.25" customHeight="1" x14ac:dyDescent="0.4">
      <c r="A426" s="10">
        <v>420</v>
      </c>
      <c r="B426" s="11" t="s">
        <v>1037</v>
      </c>
      <c r="C426" s="11" t="s">
        <v>1037</v>
      </c>
      <c r="D426" s="20"/>
      <c r="E426" s="10"/>
      <c r="F426" s="11" t="s">
        <v>981</v>
      </c>
      <c r="G426" s="10" t="s">
        <v>1194</v>
      </c>
      <c r="H426" s="10"/>
      <c r="I426" s="28" t="s">
        <v>1272</v>
      </c>
      <c r="J426" s="25" t="s">
        <v>1268</v>
      </c>
      <c r="K426" s="25" t="s">
        <v>1268</v>
      </c>
      <c r="L426" s="25" t="s">
        <v>1268</v>
      </c>
      <c r="M426" s="25" t="s">
        <v>1268</v>
      </c>
      <c r="N426" s="25" t="s">
        <v>1268</v>
      </c>
      <c r="O426" s="25" t="s">
        <v>1268</v>
      </c>
      <c r="P426" s="25" t="s">
        <v>1268</v>
      </c>
      <c r="Q426" s="25" t="s">
        <v>1268</v>
      </c>
      <c r="R426" s="10">
        <v>51548</v>
      </c>
      <c r="S426" s="10">
        <v>136</v>
      </c>
      <c r="T426" s="14" t="e">
        <f>VLOOKUP(F426,#REF!,6,0)</f>
        <v>#REF!</v>
      </c>
      <c r="U426" s="14"/>
      <c r="V426" s="14"/>
      <c r="W426" s="14">
        <f t="shared" si="7"/>
        <v>0</v>
      </c>
      <c r="X426" s="14">
        <v>136</v>
      </c>
    </row>
    <row r="427" spans="1:24" ht="32.25" customHeight="1" x14ac:dyDescent="0.4">
      <c r="A427" s="10">
        <v>421</v>
      </c>
      <c r="B427" s="11" t="s">
        <v>1037</v>
      </c>
      <c r="C427" s="11" t="s">
        <v>1037</v>
      </c>
      <c r="D427" s="20"/>
      <c r="E427" s="10"/>
      <c r="F427" s="11" t="s">
        <v>982</v>
      </c>
      <c r="G427" s="10" t="s">
        <v>1248</v>
      </c>
      <c r="H427" s="10"/>
      <c r="I427" s="28" t="s">
        <v>1272</v>
      </c>
      <c r="J427" s="25" t="s">
        <v>1268</v>
      </c>
      <c r="K427" s="25" t="s">
        <v>1268</v>
      </c>
      <c r="L427" s="25" t="s">
        <v>1268</v>
      </c>
      <c r="M427" s="25" t="s">
        <v>1268</v>
      </c>
      <c r="N427" s="25" t="s">
        <v>1268</v>
      </c>
      <c r="O427" s="25" t="s">
        <v>1268</v>
      </c>
      <c r="P427" s="25" t="s">
        <v>1268</v>
      </c>
      <c r="Q427" s="25" t="s">
        <v>1268</v>
      </c>
      <c r="R427" s="10">
        <v>18695</v>
      </c>
      <c r="S427" s="10">
        <v>8</v>
      </c>
      <c r="T427" s="14" t="e">
        <f>VLOOKUP(F427,#REF!,6,0)</f>
        <v>#REF!</v>
      </c>
      <c r="U427" s="14"/>
      <c r="V427" s="14"/>
      <c r="W427" s="14">
        <f t="shared" si="7"/>
        <v>0</v>
      </c>
      <c r="X427" s="14">
        <v>8</v>
      </c>
    </row>
    <row r="428" spans="1:24" ht="32.25" customHeight="1" x14ac:dyDescent="0.4">
      <c r="A428" s="10">
        <v>422</v>
      </c>
      <c r="B428" s="11" t="s">
        <v>1037</v>
      </c>
      <c r="C428" s="11" t="s">
        <v>1037</v>
      </c>
      <c r="D428" s="20"/>
      <c r="E428" s="10"/>
      <c r="F428" s="11" t="s">
        <v>983</v>
      </c>
      <c r="G428" s="10" t="s">
        <v>1168</v>
      </c>
      <c r="H428" s="10"/>
      <c r="I428" s="28" t="s">
        <v>1272</v>
      </c>
      <c r="J428" s="25" t="s">
        <v>1268</v>
      </c>
      <c r="K428" s="25" t="s">
        <v>1268</v>
      </c>
      <c r="L428" s="25" t="s">
        <v>1268</v>
      </c>
      <c r="M428" s="25" t="s">
        <v>1268</v>
      </c>
      <c r="N428" s="25" t="s">
        <v>1268</v>
      </c>
      <c r="O428" s="25" t="s">
        <v>1268</v>
      </c>
      <c r="P428" s="25" t="s">
        <v>1268</v>
      </c>
      <c r="Q428" s="25" t="s">
        <v>1268</v>
      </c>
      <c r="R428" s="10">
        <v>41259</v>
      </c>
      <c r="S428" s="10">
        <v>106</v>
      </c>
      <c r="T428" s="14" t="e">
        <f>VLOOKUP(F428,#REF!,6,0)</f>
        <v>#REF!</v>
      </c>
      <c r="U428" s="14"/>
      <c r="V428" s="14"/>
      <c r="W428" s="14">
        <f t="shared" si="7"/>
        <v>0</v>
      </c>
      <c r="X428" s="14">
        <v>106</v>
      </c>
    </row>
    <row r="429" spans="1:24" ht="32.25" customHeight="1" x14ac:dyDescent="0.4">
      <c r="A429" s="10">
        <v>423</v>
      </c>
      <c r="B429" s="11" t="s">
        <v>1037</v>
      </c>
      <c r="C429" s="11" t="s">
        <v>1104</v>
      </c>
      <c r="D429" s="20"/>
      <c r="E429" s="10"/>
      <c r="F429" s="11" t="s">
        <v>984</v>
      </c>
      <c r="G429" s="10" t="s">
        <v>1168</v>
      </c>
      <c r="H429" s="10"/>
      <c r="I429" s="28" t="s">
        <v>1272</v>
      </c>
      <c r="J429" s="25" t="s">
        <v>1268</v>
      </c>
      <c r="K429" s="25" t="s">
        <v>1268</v>
      </c>
      <c r="L429" s="25" t="s">
        <v>1268</v>
      </c>
      <c r="M429" s="25" t="s">
        <v>1268</v>
      </c>
      <c r="N429" s="25" t="s">
        <v>1268</v>
      </c>
      <c r="O429" s="25" t="s">
        <v>1268</v>
      </c>
      <c r="P429" s="25" t="s">
        <v>1268</v>
      </c>
      <c r="Q429" s="25" t="s">
        <v>1268</v>
      </c>
      <c r="R429" s="10">
        <v>36679</v>
      </c>
      <c r="S429" s="10">
        <v>70</v>
      </c>
      <c r="T429" s="14" t="e">
        <f>VLOOKUP(F429,#REF!,6,0)</f>
        <v>#REF!</v>
      </c>
      <c r="U429" s="14"/>
      <c r="V429" s="14"/>
      <c r="W429" s="14">
        <f t="shared" si="7"/>
        <v>0</v>
      </c>
      <c r="X429" s="14">
        <v>70</v>
      </c>
    </row>
    <row r="430" spans="1:24" ht="32.25" customHeight="1" x14ac:dyDescent="0.4">
      <c r="A430" s="10">
        <v>424</v>
      </c>
      <c r="B430" s="11" t="s">
        <v>1037</v>
      </c>
      <c r="C430" s="11" t="s">
        <v>1037</v>
      </c>
      <c r="D430" s="20"/>
      <c r="E430" s="10"/>
      <c r="F430" s="11" t="s">
        <v>985</v>
      </c>
      <c r="G430" s="10" t="s">
        <v>1168</v>
      </c>
      <c r="H430" s="10"/>
      <c r="I430" s="28" t="s">
        <v>1272</v>
      </c>
      <c r="J430" s="25" t="s">
        <v>1268</v>
      </c>
      <c r="K430" s="25" t="s">
        <v>1268</v>
      </c>
      <c r="L430" s="25" t="s">
        <v>1268</v>
      </c>
      <c r="M430" s="25" t="s">
        <v>1268</v>
      </c>
      <c r="N430" s="25" t="s">
        <v>1268</v>
      </c>
      <c r="O430" s="25" t="s">
        <v>1268</v>
      </c>
      <c r="P430" s="25" t="s">
        <v>1268</v>
      </c>
      <c r="Q430" s="25" t="s">
        <v>1268</v>
      </c>
      <c r="R430" s="10">
        <v>-3334</v>
      </c>
      <c r="S430" s="10">
        <v>0</v>
      </c>
      <c r="T430" s="14" t="e">
        <f>VLOOKUP(F430,#REF!,6,0)</f>
        <v>#REF!</v>
      </c>
      <c r="U430" s="14"/>
      <c r="V430" s="14"/>
      <c r="W430" s="14">
        <f t="shared" si="7"/>
        <v>0</v>
      </c>
      <c r="X430" s="14">
        <v>0</v>
      </c>
    </row>
    <row r="431" spans="1:24" ht="32.25" customHeight="1" x14ac:dyDescent="0.4">
      <c r="A431" s="10">
        <v>425</v>
      </c>
      <c r="B431" s="11" t="s">
        <v>1037</v>
      </c>
      <c r="C431" s="11" t="s">
        <v>1124</v>
      </c>
      <c r="D431" s="20"/>
      <c r="E431" s="10"/>
      <c r="F431" s="11" t="s">
        <v>986</v>
      </c>
      <c r="G431" s="10" t="s">
        <v>1168</v>
      </c>
      <c r="H431" s="10"/>
      <c r="I431" s="28" t="s">
        <v>1272</v>
      </c>
      <c r="J431" s="25" t="s">
        <v>1268</v>
      </c>
      <c r="K431" s="25" t="s">
        <v>1268</v>
      </c>
      <c r="L431" s="25" t="s">
        <v>1268</v>
      </c>
      <c r="M431" s="25" t="s">
        <v>1268</v>
      </c>
      <c r="N431" s="25" t="s">
        <v>1268</v>
      </c>
      <c r="O431" s="25" t="s">
        <v>1268</v>
      </c>
      <c r="P431" s="25" t="s">
        <v>1268</v>
      </c>
      <c r="Q431" s="25" t="s">
        <v>1268</v>
      </c>
      <c r="R431" s="10">
        <v>66132</v>
      </c>
      <c r="S431" s="10">
        <v>139</v>
      </c>
      <c r="T431" s="14" t="e">
        <f>VLOOKUP(F431,#REF!,6,0)</f>
        <v>#REF!</v>
      </c>
      <c r="U431" s="14"/>
      <c r="V431" s="14"/>
      <c r="W431" s="14">
        <f t="shared" si="7"/>
        <v>0</v>
      </c>
      <c r="X431" s="14">
        <v>139</v>
      </c>
    </row>
    <row r="432" spans="1:24" ht="32.25" customHeight="1" x14ac:dyDescent="0.4">
      <c r="A432" s="10">
        <v>426</v>
      </c>
      <c r="B432" s="11" t="s">
        <v>1037</v>
      </c>
      <c r="C432" s="11" t="s">
        <v>1037</v>
      </c>
      <c r="D432" s="20"/>
      <c r="E432" s="10"/>
      <c r="F432" s="11" t="s">
        <v>987</v>
      </c>
      <c r="G432" s="10" t="s">
        <v>1168</v>
      </c>
      <c r="H432" s="10"/>
      <c r="I432" s="28" t="s">
        <v>1272</v>
      </c>
      <c r="J432" s="25" t="s">
        <v>1268</v>
      </c>
      <c r="K432" s="25" t="s">
        <v>1268</v>
      </c>
      <c r="L432" s="25" t="s">
        <v>1268</v>
      </c>
      <c r="M432" s="25" t="s">
        <v>1268</v>
      </c>
      <c r="N432" s="25" t="s">
        <v>1268</v>
      </c>
      <c r="O432" s="25" t="s">
        <v>1268</v>
      </c>
      <c r="P432" s="25" t="s">
        <v>1268</v>
      </c>
      <c r="Q432" s="25" t="s">
        <v>1268</v>
      </c>
      <c r="R432" s="10">
        <v>53145</v>
      </c>
      <c r="S432" s="10">
        <v>377</v>
      </c>
      <c r="T432" s="14" t="e">
        <f>VLOOKUP(F432,#REF!,6,0)</f>
        <v>#REF!</v>
      </c>
      <c r="U432" s="14"/>
      <c r="V432" s="14"/>
      <c r="W432" s="14">
        <f t="shared" si="7"/>
        <v>0</v>
      </c>
      <c r="X432" s="14">
        <v>377</v>
      </c>
    </row>
    <row r="433" spans="1:24" ht="32.25" customHeight="1" x14ac:dyDescent="0.4">
      <c r="A433" s="10">
        <v>427</v>
      </c>
      <c r="B433" s="11" t="s">
        <v>1038</v>
      </c>
      <c r="C433" s="11" t="s">
        <v>1125</v>
      </c>
      <c r="D433" s="20"/>
      <c r="E433" s="10"/>
      <c r="F433" s="11" t="s">
        <v>988</v>
      </c>
      <c r="G433" s="10" t="s">
        <v>1231</v>
      </c>
      <c r="H433" s="10"/>
      <c r="I433" s="28" t="s">
        <v>1272</v>
      </c>
      <c r="J433" s="25" t="s">
        <v>1268</v>
      </c>
      <c r="K433" s="25" t="s">
        <v>1268</v>
      </c>
      <c r="L433" s="25" t="s">
        <v>1268</v>
      </c>
      <c r="M433" s="25" t="s">
        <v>1268</v>
      </c>
      <c r="N433" s="25" t="s">
        <v>1268</v>
      </c>
      <c r="O433" s="25" t="s">
        <v>1268</v>
      </c>
      <c r="P433" s="25" t="s">
        <v>1268</v>
      </c>
      <c r="Q433" s="25" t="s">
        <v>1268</v>
      </c>
      <c r="R433" s="10">
        <v>42805</v>
      </c>
      <c r="S433" s="10">
        <v>4</v>
      </c>
      <c r="T433" s="14" t="e">
        <f>VLOOKUP(F433,#REF!,6,0)</f>
        <v>#REF!</v>
      </c>
      <c r="U433" s="14"/>
      <c r="V433" s="14"/>
      <c r="W433" s="14">
        <f t="shared" si="7"/>
        <v>0</v>
      </c>
      <c r="X433" s="14">
        <v>4</v>
      </c>
    </row>
    <row r="434" spans="1:24" ht="32.25" customHeight="1" x14ac:dyDescent="0.4">
      <c r="A434" s="10">
        <v>428</v>
      </c>
      <c r="B434" s="11" t="s">
        <v>1038</v>
      </c>
      <c r="C434" s="11" t="s">
        <v>1125</v>
      </c>
      <c r="D434" s="20"/>
      <c r="E434" s="10"/>
      <c r="F434" s="11" t="s">
        <v>989</v>
      </c>
      <c r="G434" s="10" t="s">
        <v>1176</v>
      </c>
      <c r="H434" s="10"/>
      <c r="I434" s="28" t="s">
        <v>1272</v>
      </c>
      <c r="J434" s="25" t="s">
        <v>1268</v>
      </c>
      <c r="K434" s="25" t="s">
        <v>1268</v>
      </c>
      <c r="L434" s="25" t="s">
        <v>1268</v>
      </c>
      <c r="M434" s="25" t="s">
        <v>1268</v>
      </c>
      <c r="N434" s="25" t="s">
        <v>1268</v>
      </c>
      <c r="O434" s="25" t="s">
        <v>1268</v>
      </c>
      <c r="P434" s="25" t="s">
        <v>1268</v>
      </c>
      <c r="Q434" s="25" t="s">
        <v>1268</v>
      </c>
      <c r="R434" s="10">
        <v>27013</v>
      </c>
      <c r="S434" s="10">
        <v>50</v>
      </c>
      <c r="T434" s="14" t="e">
        <f>VLOOKUP(F434,#REF!,6,0)</f>
        <v>#REF!</v>
      </c>
      <c r="U434" s="14"/>
      <c r="V434" s="14"/>
      <c r="W434" s="14">
        <f t="shared" si="7"/>
        <v>0</v>
      </c>
      <c r="X434" s="14">
        <v>50</v>
      </c>
    </row>
    <row r="435" spans="1:24" ht="32.25" customHeight="1" x14ac:dyDescent="0.4">
      <c r="A435" s="10">
        <v>429</v>
      </c>
      <c r="B435" s="11" t="s">
        <v>1038</v>
      </c>
      <c r="C435" s="11" t="s">
        <v>1125</v>
      </c>
      <c r="D435" s="20"/>
      <c r="E435" s="10"/>
      <c r="F435" s="11" t="s">
        <v>990</v>
      </c>
      <c r="G435" s="10" t="s">
        <v>1151</v>
      </c>
      <c r="H435" s="10"/>
      <c r="I435" s="28" t="s">
        <v>1272</v>
      </c>
      <c r="J435" s="25" t="s">
        <v>1268</v>
      </c>
      <c r="K435" s="25" t="s">
        <v>1268</v>
      </c>
      <c r="L435" s="25" t="s">
        <v>1268</v>
      </c>
      <c r="M435" s="25" t="s">
        <v>1268</v>
      </c>
      <c r="N435" s="25" t="s">
        <v>1268</v>
      </c>
      <c r="O435" s="25" t="s">
        <v>1268</v>
      </c>
      <c r="P435" s="25" t="s">
        <v>1268</v>
      </c>
      <c r="Q435" s="25" t="s">
        <v>1268</v>
      </c>
      <c r="R435" s="10">
        <v>43109</v>
      </c>
      <c r="S435" s="10">
        <v>91</v>
      </c>
      <c r="T435" s="14" t="e">
        <f>VLOOKUP(F435,#REF!,6,0)</f>
        <v>#REF!</v>
      </c>
      <c r="U435" s="14"/>
      <c r="V435" s="14"/>
      <c r="W435" s="14">
        <f t="shared" si="7"/>
        <v>0</v>
      </c>
      <c r="X435" s="14">
        <v>91</v>
      </c>
    </row>
    <row r="436" spans="1:24" ht="32.25" customHeight="1" x14ac:dyDescent="0.4">
      <c r="A436" s="10">
        <v>430</v>
      </c>
      <c r="B436" s="11" t="s">
        <v>1038</v>
      </c>
      <c r="C436" s="11" t="s">
        <v>1125</v>
      </c>
      <c r="D436" s="20"/>
      <c r="E436" s="10"/>
      <c r="F436" s="11" t="s">
        <v>991</v>
      </c>
      <c r="G436" s="10" t="s">
        <v>1168</v>
      </c>
      <c r="H436" s="10"/>
      <c r="I436" s="28" t="s">
        <v>1272</v>
      </c>
      <c r="J436" s="25" t="s">
        <v>1268</v>
      </c>
      <c r="K436" s="25" t="s">
        <v>1268</v>
      </c>
      <c r="L436" s="25" t="s">
        <v>1268</v>
      </c>
      <c r="M436" s="25" t="s">
        <v>1268</v>
      </c>
      <c r="N436" s="25" t="s">
        <v>1268</v>
      </c>
      <c r="O436" s="25" t="s">
        <v>1268</v>
      </c>
      <c r="P436" s="25" t="s">
        <v>1268</v>
      </c>
      <c r="Q436" s="25" t="s">
        <v>1268</v>
      </c>
      <c r="R436" s="10">
        <v>4597</v>
      </c>
      <c r="S436" s="10">
        <v>68</v>
      </c>
      <c r="T436" s="14" t="e">
        <f>VLOOKUP(F436,#REF!,6,0)</f>
        <v>#REF!</v>
      </c>
      <c r="U436" s="14"/>
      <c r="V436" s="14"/>
      <c r="W436" s="14">
        <f t="shared" si="7"/>
        <v>0</v>
      </c>
      <c r="X436" s="14">
        <v>68</v>
      </c>
    </row>
    <row r="437" spans="1:24" ht="32.25" customHeight="1" x14ac:dyDescent="0.4">
      <c r="A437" s="10">
        <v>431</v>
      </c>
      <c r="B437" s="11" t="s">
        <v>1038</v>
      </c>
      <c r="C437" s="11" t="s">
        <v>1125</v>
      </c>
      <c r="D437" s="20"/>
      <c r="E437" s="10"/>
      <c r="F437" s="11" t="s">
        <v>992</v>
      </c>
      <c r="G437" s="10" t="s">
        <v>1168</v>
      </c>
      <c r="H437" s="10"/>
      <c r="I437" s="28" t="s">
        <v>1272</v>
      </c>
      <c r="J437" s="25" t="s">
        <v>1268</v>
      </c>
      <c r="K437" s="25" t="s">
        <v>1268</v>
      </c>
      <c r="L437" s="25" t="s">
        <v>1268</v>
      </c>
      <c r="M437" s="25" t="s">
        <v>1268</v>
      </c>
      <c r="N437" s="25" t="s">
        <v>1268</v>
      </c>
      <c r="O437" s="25" t="s">
        <v>1268</v>
      </c>
      <c r="P437" s="25" t="s">
        <v>1268</v>
      </c>
      <c r="Q437" s="25" t="s">
        <v>1268</v>
      </c>
      <c r="R437" s="10">
        <v>20885</v>
      </c>
      <c r="S437" s="10">
        <v>96</v>
      </c>
      <c r="T437" s="14" t="e">
        <f>VLOOKUP(F437,#REF!,6,0)</f>
        <v>#REF!</v>
      </c>
      <c r="U437" s="14"/>
      <c r="V437" s="14"/>
      <c r="W437" s="14">
        <f t="shared" si="7"/>
        <v>0</v>
      </c>
      <c r="X437" s="14">
        <v>96</v>
      </c>
    </row>
    <row r="438" spans="1:24" ht="32.25" customHeight="1" x14ac:dyDescent="0.4">
      <c r="A438" s="10">
        <v>432</v>
      </c>
      <c r="B438" s="11" t="s">
        <v>1038</v>
      </c>
      <c r="C438" s="11" t="s">
        <v>1126</v>
      </c>
      <c r="D438" s="20"/>
      <c r="E438" s="10"/>
      <c r="F438" s="11" t="s">
        <v>993</v>
      </c>
      <c r="G438" s="10" t="s">
        <v>1239</v>
      </c>
      <c r="H438" s="10"/>
      <c r="I438" s="28" t="s">
        <v>1272</v>
      </c>
      <c r="J438" s="25" t="s">
        <v>1268</v>
      </c>
      <c r="K438" s="25" t="s">
        <v>1268</v>
      </c>
      <c r="L438" s="25" t="s">
        <v>1268</v>
      </c>
      <c r="M438" s="25" t="s">
        <v>1268</v>
      </c>
      <c r="N438" s="25" t="s">
        <v>1268</v>
      </c>
      <c r="O438" s="25" t="s">
        <v>1268</v>
      </c>
      <c r="P438" s="25" t="s">
        <v>1268</v>
      </c>
      <c r="Q438" s="25" t="s">
        <v>1268</v>
      </c>
      <c r="R438" s="10">
        <v>50802</v>
      </c>
      <c r="S438" s="10">
        <v>152</v>
      </c>
      <c r="T438" s="14" t="e">
        <f>VLOOKUP(F438,#REF!,6,0)</f>
        <v>#REF!</v>
      </c>
      <c r="U438" s="14"/>
      <c r="V438" s="14"/>
      <c r="W438" s="14">
        <f t="shared" si="7"/>
        <v>0</v>
      </c>
      <c r="X438" s="14">
        <v>152</v>
      </c>
    </row>
    <row r="439" spans="1:24" ht="32.25" customHeight="1" x14ac:dyDescent="0.4">
      <c r="A439" s="10">
        <v>433</v>
      </c>
      <c r="B439" s="11" t="s">
        <v>1038</v>
      </c>
      <c r="C439" s="11" t="s">
        <v>1126</v>
      </c>
      <c r="D439" s="20"/>
      <c r="E439" s="10"/>
      <c r="F439" s="11" t="s">
        <v>994</v>
      </c>
      <c r="G439" s="10" t="s">
        <v>1266</v>
      </c>
      <c r="H439" s="10"/>
      <c r="I439" s="28" t="s">
        <v>1272</v>
      </c>
      <c r="J439" s="25" t="s">
        <v>1268</v>
      </c>
      <c r="K439" s="25" t="s">
        <v>1268</v>
      </c>
      <c r="L439" s="25" t="s">
        <v>1268</v>
      </c>
      <c r="M439" s="25" t="s">
        <v>1268</v>
      </c>
      <c r="N439" s="25" t="s">
        <v>1268</v>
      </c>
      <c r="O439" s="25" t="s">
        <v>1268</v>
      </c>
      <c r="P439" s="25" t="s">
        <v>1268</v>
      </c>
      <c r="Q439" s="25" t="s">
        <v>1268</v>
      </c>
      <c r="R439" s="10">
        <v>24227</v>
      </c>
      <c r="S439" s="10">
        <v>47</v>
      </c>
      <c r="T439" s="14" t="e">
        <f>VLOOKUP(F439,#REF!,6,0)</f>
        <v>#REF!</v>
      </c>
      <c r="U439" s="14"/>
      <c r="V439" s="14"/>
      <c r="W439" s="14">
        <f t="shared" si="7"/>
        <v>0</v>
      </c>
      <c r="X439" s="14">
        <v>47</v>
      </c>
    </row>
    <row r="440" spans="1:24" ht="32.25" customHeight="1" x14ac:dyDescent="0.4">
      <c r="A440" s="10">
        <v>434</v>
      </c>
      <c r="B440" s="11" t="s">
        <v>1038</v>
      </c>
      <c r="C440" s="11" t="s">
        <v>1126</v>
      </c>
      <c r="D440" s="20"/>
      <c r="E440" s="10"/>
      <c r="F440" s="11" t="s">
        <v>995</v>
      </c>
      <c r="G440" s="10" t="s">
        <v>1162</v>
      </c>
      <c r="H440" s="10"/>
      <c r="I440" s="28" t="s">
        <v>1272</v>
      </c>
      <c r="J440" s="25" t="s">
        <v>1268</v>
      </c>
      <c r="K440" s="25" t="s">
        <v>1268</v>
      </c>
      <c r="L440" s="25" t="s">
        <v>1268</v>
      </c>
      <c r="M440" s="25" t="s">
        <v>1268</v>
      </c>
      <c r="N440" s="25" t="s">
        <v>1268</v>
      </c>
      <c r="O440" s="25" t="s">
        <v>1268</v>
      </c>
      <c r="P440" s="25" t="s">
        <v>1268</v>
      </c>
      <c r="Q440" s="25" t="s">
        <v>1268</v>
      </c>
      <c r="R440" s="10">
        <v>9761</v>
      </c>
      <c r="S440" s="10">
        <v>23</v>
      </c>
      <c r="T440" s="14" t="e">
        <f>VLOOKUP(F440,#REF!,6,0)</f>
        <v>#REF!</v>
      </c>
      <c r="U440" s="14"/>
      <c r="V440" s="14"/>
      <c r="W440" s="14">
        <f t="shared" si="7"/>
        <v>0</v>
      </c>
      <c r="X440" s="14">
        <v>23</v>
      </c>
    </row>
    <row r="441" spans="1:24" ht="32.25" customHeight="1" x14ac:dyDescent="0.4">
      <c r="A441" s="10">
        <v>435</v>
      </c>
      <c r="B441" s="11" t="s">
        <v>1038</v>
      </c>
      <c r="C441" s="11" t="s">
        <v>1126</v>
      </c>
      <c r="D441" s="20"/>
      <c r="E441" s="10"/>
      <c r="F441" s="11" t="s">
        <v>996</v>
      </c>
      <c r="G441" s="10" t="s">
        <v>1145</v>
      </c>
      <c r="H441" s="10"/>
      <c r="I441" s="28" t="s">
        <v>1272</v>
      </c>
      <c r="J441" s="25" t="s">
        <v>1268</v>
      </c>
      <c r="K441" s="25" t="s">
        <v>1268</v>
      </c>
      <c r="L441" s="25" t="s">
        <v>1268</v>
      </c>
      <c r="M441" s="25" t="s">
        <v>1268</v>
      </c>
      <c r="N441" s="25" t="s">
        <v>1268</v>
      </c>
      <c r="O441" s="25" t="s">
        <v>1268</v>
      </c>
      <c r="P441" s="25" t="s">
        <v>1268</v>
      </c>
      <c r="Q441" s="25" t="s">
        <v>1268</v>
      </c>
      <c r="R441" s="10">
        <v>26066</v>
      </c>
      <c r="S441" s="10">
        <v>59</v>
      </c>
      <c r="T441" s="14" t="e">
        <f>VLOOKUP(F441,#REF!,6,0)</f>
        <v>#REF!</v>
      </c>
      <c r="U441" s="14"/>
      <c r="V441" s="14"/>
      <c r="W441" s="14">
        <f t="shared" si="7"/>
        <v>0</v>
      </c>
      <c r="X441" s="14">
        <v>59</v>
      </c>
    </row>
    <row r="442" spans="1:24" ht="32.25" customHeight="1" x14ac:dyDescent="0.4">
      <c r="A442" s="10">
        <v>436</v>
      </c>
      <c r="B442" s="11" t="s">
        <v>1038</v>
      </c>
      <c r="C442" s="11" t="s">
        <v>1126</v>
      </c>
      <c r="D442" s="20"/>
      <c r="E442" s="10"/>
      <c r="F442" s="11" t="s">
        <v>997</v>
      </c>
      <c r="G442" s="10" t="s">
        <v>1183</v>
      </c>
      <c r="H442" s="10"/>
      <c r="I442" s="28" t="s">
        <v>1272</v>
      </c>
      <c r="J442" s="25" t="s">
        <v>1268</v>
      </c>
      <c r="K442" s="25" t="s">
        <v>1268</v>
      </c>
      <c r="L442" s="25" t="s">
        <v>1268</v>
      </c>
      <c r="M442" s="25" t="s">
        <v>1268</v>
      </c>
      <c r="N442" s="25" t="s">
        <v>1268</v>
      </c>
      <c r="O442" s="25" t="s">
        <v>1268</v>
      </c>
      <c r="P442" s="25" t="s">
        <v>1268</v>
      </c>
      <c r="Q442" s="25" t="s">
        <v>1268</v>
      </c>
      <c r="R442" s="10">
        <v>51355</v>
      </c>
      <c r="S442" s="10">
        <v>629</v>
      </c>
      <c r="T442" s="14" t="e">
        <f>VLOOKUP(F442,#REF!,6,0)</f>
        <v>#REF!</v>
      </c>
      <c r="U442" s="14"/>
      <c r="V442" s="14"/>
      <c r="W442" s="14">
        <f t="shared" si="7"/>
        <v>0</v>
      </c>
      <c r="X442" s="14">
        <v>629</v>
      </c>
    </row>
    <row r="443" spans="1:24" ht="32.25" customHeight="1" x14ac:dyDescent="0.4">
      <c r="A443" s="10">
        <v>437</v>
      </c>
      <c r="B443" s="11" t="s">
        <v>1038</v>
      </c>
      <c r="C443" s="11" t="s">
        <v>1038</v>
      </c>
      <c r="D443" s="20"/>
      <c r="E443" s="10"/>
      <c r="F443" s="11" t="s">
        <v>998</v>
      </c>
      <c r="G443" s="10" t="s">
        <v>1144</v>
      </c>
      <c r="H443" s="10"/>
      <c r="I443" s="28" t="s">
        <v>1272</v>
      </c>
      <c r="J443" s="25" t="s">
        <v>1268</v>
      </c>
      <c r="K443" s="25" t="s">
        <v>1268</v>
      </c>
      <c r="L443" s="25" t="s">
        <v>1268</v>
      </c>
      <c r="M443" s="25" t="s">
        <v>1268</v>
      </c>
      <c r="N443" s="25" t="s">
        <v>1268</v>
      </c>
      <c r="O443" s="25" t="s">
        <v>1268</v>
      </c>
      <c r="P443" s="25" t="s">
        <v>1268</v>
      </c>
      <c r="Q443" s="25" t="s">
        <v>1268</v>
      </c>
      <c r="R443" s="10">
        <v>21091</v>
      </c>
      <c r="S443" s="10">
        <v>60</v>
      </c>
      <c r="T443" s="14" t="e">
        <f>VLOOKUP(F443,#REF!,6,0)</f>
        <v>#REF!</v>
      </c>
      <c r="U443" s="14"/>
      <c r="V443" s="14"/>
      <c r="W443" s="14">
        <f t="shared" si="7"/>
        <v>0</v>
      </c>
      <c r="X443" s="14">
        <v>60</v>
      </c>
    </row>
    <row r="444" spans="1:24" ht="32.25" customHeight="1" x14ac:dyDescent="0.4">
      <c r="A444" s="10">
        <v>438</v>
      </c>
      <c r="B444" s="11" t="s">
        <v>1038</v>
      </c>
      <c r="C444" s="11" t="s">
        <v>1126</v>
      </c>
      <c r="D444" s="20"/>
      <c r="E444" s="10"/>
      <c r="F444" s="11" t="s">
        <v>999</v>
      </c>
      <c r="G444" s="10" t="s">
        <v>1248</v>
      </c>
      <c r="H444" s="10"/>
      <c r="I444" s="28" t="s">
        <v>1272</v>
      </c>
      <c r="J444" s="25" t="s">
        <v>1268</v>
      </c>
      <c r="K444" s="25" t="s">
        <v>1268</v>
      </c>
      <c r="L444" s="25" t="s">
        <v>1268</v>
      </c>
      <c r="M444" s="25" t="s">
        <v>1268</v>
      </c>
      <c r="N444" s="25" t="s">
        <v>1268</v>
      </c>
      <c r="O444" s="25" t="s">
        <v>1268</v>
      </c>
      <c r="P444" s="25" t="s">
        <v>1268</v>
      </c>
      <c r="Q444" s="25" t="s">
        <v>1268</v>
      </c>
      <c r="R444" s="10">
        <v>42198</v>
      </c>
      <c r="S444" s="10">
        <v>29</v>
      </c>
      <c r="T444" s="14" t="e">
        <f>VLOOKUP(F444,#REF!,6,0)</f>
        <v>#REF!</v>
      </c>
      <c r="U444" s="14"/>
      <c r="V444" s="14"/>
      <c r="W444" s="14">
        <f t="shared" si="7"/>
        <v>0</v>
      </c>
      <c r="X444" s="14">
        <v>29</v>
      </c>
    </row>
    <row r="445" spans="1:24" ht="32.25" customHeight="1" x14ac:dyDescent="0.4">
      <c r="A445" s="10">
        <v>439</v>
      </c>
      <c r="B445" s="11" t="s">
        <v>1038</v>
      </c>
      <c r="C445" s="11" t="s">
        <v>1038</v>
      </c>
      <c r="D445" s="20"/>
      <c r="E445" s="10"/>
      <c r="F445" s="11" t="s">
        <v>1000</v>
      </c>
      <c r="G445" s="10" t="s">
        <v>1168</v>
      </c>
      <c r="H445" s="10"/>
      <c r="I445" s="28" t="s">
        <v>1272</v>
      </c>
      <c r="J445" s="25" t="s">
        <v>1268</v>
      </c>
      <c r="K445" s="25" t="s">
        <v>1268</v>
      </c>
      <c r="L445" s="25" t="s">
        <v>1268</v>
      </c>
      <c r="M445" s="25" t="s">
        <v>1268</v>
      </c>
      <c r="N445" s="25" t="s">
        <v>1268</v>
      </c>
      <c r="O445" s="25" t="s">
        <v>1268</v>
      </c>
      <c r="P445" s="25" t="s">
        <v>1268</v>
      </c>
      <c r="Q445" s="25" t="s">
        <v>1268</v>
      </c>
      <c r="R445" s="10">
        <v>31909</v>
      </c>
      <c r="S445" s="10">
        <v>100</v>
      </c>
      <c r="T445" s="14" t="e">
        <f>VLOOKUP(F445,#REF!,6,0)</f>
        <v>#REF!</v>
      </c>
      <c r="U445" s="14"/>
      <c r="V445" s="14"/>
      <c r="W445" s="14">
        <f t="shared" si="7"/>
        <v>0</v>
      </c>
      <c r="X445" s="14">
        <v>100</v>
      </c>
    </row>
    <row r="446" spans="1:24" ht="32.25" customHeight="1" x14ac:dyDescent="0.4">
      <c r="A446" s="10">
        <v>440</v>
      </c>
      <c r="B446" s="11" t="s">
        <v>1038</v>
      </c>
      <c r="C446" s="11" t="s">
        <v>1127</v>
      </c>
      <c r="D446" s="20"/>
      <c r="E446" s="10"/>
      <c r="F446" s="11" t="s">
        <v>1001</v>
      </c>
      <c r="G446" s="10" t="s">
        <v>1209</v>
      </c>
      <c r="H446" s="10"/>
      <c r="I446" s="28" t="s">
        <v>1272</v>
      </c>
      <c r="J446" s="25" t="s">
        <v>1268</v>
      </c>
      <c r="K446" s="25" t="s">
        <v>1268</v>
      </c>
      <c r="L446" s="25" t="s">
        <v>1268</v>
      </c>
      <c r="M446" s="25" t="s">
        <v>1268</v>
      </c>
      <c r="N446" s="25" t="s">
        <v>1268</v>
      </c>
      <c r="O446" s="25" t="s">
        <v>1268</v>
      </c>
      <c r="P446" s="25" t="s">
        <v>1268</v>
      </c>
      <c r="Q446" s="25" t="s">
        <v>1268</v>
      </c>
      <c r="R446" s="10">
        <v>65882</v>
      </c>
      <c r="S446" s="10">
        <v>146</v>
      </c>
      <c r="T446" s="14" t="e">
        <f>VLOOKUP(F446,#REF!,6,0)</f>
        <v>#REF!</v>
      </c>
      <c r="U446" s="14"/>
      <c r="V446" s="14"/>
      <c r="W446" s="14">
        <f t="shared" si="7"/>
        <v>0</v>
      </c>
      <c r="X446" s="14">
        <v>146</v>
      </c>
    </row>
    <row r="447" spans="1:24" ht="32.25" customHeight="1" x14ac:dyDescent="0.4">
      <c r="A447" s="10">
        <v>441</v>
      </c>
      <c r="B447" s="11" t="s">
        <v>1038</v>
      </c>
      <c r="C447" s="11" t="s">
        <v>1127</v>
      </c>
      <c r="D447" s="20"/>
      <c r="E447" s="10"/>
      <c r="F447" s="11" t="s">
        <v>1002</v>
      </c>
      <c r="G447" s="10" t="s">
        <v>1168</v>
      </c>
      <c r="H447" s="10"/>
      <c r="I447" s="28" t="s">
        <v>1272</v>
      </c>
      <c r="J447" s="25" t="s">
        <v>1268</v>
      </c>
      <c r="K447" s="25" t="s">
        <v>1268</v>
      </c>
      <c r="L447" s="25" t="s">
        <v>1268</v>
      </c>
      <c r="M447" s="25" t="s">
        <v>1268</v>
      </c>
      <c r="N447" s="25" t="s">
        <v>1268</v>
      </c>
      <c r="O447" s="25" t="s">
        <v>1268</v>
      </c>
      <c r="P447" s="25" t="s">
        <v>1268</v>
      </c>
      <c r="Q447" s="25" t="s">
        <v>1268</v>
      </c>
      <c r="R447" s="10">
        <v>-910</v>
      </c>
      <c r="S447" s="10">
        <v>45</v>
      </c>
      <c r="T447" s="14" t="e">
        <f>VLOOKUP(F447,#REF!,6,0)</f>
        <v>#REF!</v>
      </c>
      <c r="U447" s="14"/>
      <c r="V447" s="14"/>
      <c r="W447" s="14">
        <f t="shared" si="7"/>
        <v>0</v>
      </c>
      <c r="X447" s="14">
        <v>45</v>
      </c>
    </row>
    <row r="448" spans="1:24" ht="32.25" customHeight="1" x14ac:dyDescent="0.4">
      <c r="A448" s="10">
        <v>442</v>
      </c>
      <c r="B448" s="11" t="s">
        <v>1038</v>
      </c>
      <c r="C448" s="11" t="s">
        <v>1038</v>
      </c>
      <c r="D448" s="20"/>
      <c r="E448" s="10"/>
      <c r="F448" s="11" t="s">
        <v>1003</v>
      </c>
      <c r="G448" s="10" t="s">
        <v>1168</v>
      </c>
      <c r="H448" s="10"/>
      <c r="I448" s="28" t="s">
        <v>1272</v>
      </c>
      <c r="J448" s="25" t="s">
        <v>1268</v>
      </c>
      <c r="K448" s="25" t="s">
        <v>1268</v>
      </c>
      <c r="L448" s="25" t="s">
        <v>1268</v>
      </c>
      <c r="M448" s="25" t="s">
        <v>1268</v>
      </c>
      <c r="N448" s="25" t="s">
        <v>1268</v>
      </c>
      <c r="O448" s="25" t="s">
        <v>1268</v>
      </c>
      <c r="P448" s="25" t="s">
        <v>1268</v>
      </c>
      <c r="Q448" s="25" t="s">
        <v>1268</v>
      </c>
      <c r="R448" s="10">
        <v>14159</v>
      </c>
      <c r="S448" s="10">
        <v>47</v>
      </c>
      <c r="T448" s="14" t="e">
        <f>VLOOKUP(F448,#REF!,6,0)</f>
        <v>#REF!</v>
      </c>
      <c r="U448" s="14"/>
      <c r="V448" s="14"/>
      <c r="W448" s="14">
        <f t="shared" si="7"/>
        <v>0</v>
      </c>
      <c r="X448" s="14">
        <v>47</v>
      </c>
    </row>
    <row r="449" spans="1:24" ht="32.25" customHeight="1" x14ac:dyDescent="0.4">
      <c r="A449" s="10">
        <v>443</v>
      </c>
      <c r="B449" s="11" t="s">
        <v>1038</v>
      </c>
      <c r="C449" s="11" t="s">
        <v>1038</v>
      </c>
      <c r="D449" s="20"/>
      <c r="E449" s="10"/>
      <c r="F449" s="11" t="s">
        <v>1004</v>
      </c>
      <c r="G449" s="10" t="s">
        <v>1168</v>
      </c>
      <c r="H449" s="10"/>
      <c r="I449" s="28" t="s">
        <v>1272</v>
      </c>
      <c r="J449" s="25" t="s">
        <v>1268</v>
      </c>
      <c r="K449" s="25" t="s">
        <v>1268</v>
      </c>
      <c r="L449" s="25" t="s">
        <v>1268</v>
      </c>
      <c r="M449" s="25" t="s">
        <v>1268</v>
      </c>
      <c r="N449" s="25" t="s">
        <v>1268</v>
      </c>
      <c r="O449" s="25" t="s">
        <v>1268</v>
      </c>
      <c r="P449" s="25" t="s">
        <v>1268</v>
      </c>
      <c r="Q449" s="25" t="s">
        <v>1268</v>
      </c>
      <c r="R449" s="10">
        <v>67940</v>
      </c>
      <c r="S449" s="10">
        <v>213</v>
      </c>
      <c r="T449" s="14" t="e">
        <f>VLOOKUP(F449,#REF!,6,0)</f>
        <v>#REF!</v>
      </c>
      <c r="U449" s="14"/>
      <c r="V449" s="14"/>
      <c r="W449" s="14">
        <f t="shared" si="7"/>
        <v>0</v>
      </c>
      <c r="X449" s="14">
        <v>213</v>
      </c>
    </row>
    <row r="450" spans="1:24" ht="32.25" customHeight="1" x14ac:dyDescent="0.4">
      <c r="A450" s="10">
        <v>444</v>
      </c>
      <c r="B450" s="11" t="s">
        <v>1038</v>
      </c>
      <c r="C450" s="11" t="s">
        <v>1038</v>
      </c>
      <c r="D450" s="20"/>
      <c r="E450" s="10"/>
      <c r="F450" s="11" t="s">
        <v>1005</v>
      </c>
      <c r="G450" s="10" t="s">
        <v>1168</v>
      </c>
      <c r="H450" s="10"/>
      <c r="I450" s="28" t="s">
        <v>1272</v>
      </c>
      <c r="J450" s="25" t="s">
        <v>1268</v>
      </c>
      <c r="K450" s="25" t="s">
        <v>1268</v>
      </c>
      <c r="L450" s="25" t="s">
        <v>1268</v>
      </c>
      <c r="M450" s="25" t="s">
        <v>1268</v>
      </c>
      <c r="N450" s="25" t="s">
        <v>1268</v>
      </c>
      <c r="O450" s="25" t="s">
        <v>1268</v>
      </c>
      <c r="P450" s="25" t="s">
        <v>1268</v>
      </c>
      <c r="Q450" s="25" t="s">
        <v>1268</v>
      </c>
      <c r="R450" s="10">
        <v>65971</v>
      </c>
      <c r="S450" s="10">
        <v>207</v>
      </c>
      <c r="T450" s="14" t="e">
        <f>VLOOKUP(F450,#REF!,6,0)</f>
        <v>#REF!</v>
      </c>
      <c r="U450" s="14"/>
      <c r="V450" s="14"/>
      <c r="W450" s="14">
        <f t="shared" si="7"/>
        <v>0</v>
      </c>
      <c r="X450" s="14">
        <v>207</v>
      </c>
    </row>
    <row r="451" spans="1:24" ht="32.25" customHeight="1" x14ac:dyDescent="0.4">
      <c r="A451" s="10">
        <v>445</v>
      </c>
      <c r="B451" s="11" t="s">
        <v>1038</v>
      </c>
      <c r="C451" s="11" t="s">
        <v>1125</v>
      </c>
      <c r="D451" s="20"/>
      <c r="E451" s="10"/>
      <c r="F451" s="11" t="s">
        <v>1006</v>
      </c>
      <c r="G451" s="10" t="s">
        <v>1168</v>
      </c>
      <c r="H451" s="10"/>
      <c r="I451" s="28" t="s">
        <v>1272</v>
      </c>
      <c r="J451" s="25" t="s">
        <v>1268</v>
      </c>
      <c r="K451" s="25" t="s">
        <v>1268</v>
      </c>
      <c r="L451" s="25" t="s">
        <v>1268</v>
      </c>
      <c r="M451" s="25" t="s">
        <v>1268</v>
      </c>
      <c r="N451" s="25" t="s">
        <v>1268</v>
      </c>
      <c r="O451" s="25" t="s">
        <v>1268</v>
      </c>
      <c r="P451" s="25" t="s">
        <v>1268</v>
      </c>
      <c r="Q451" s="25" t="s">
        <v>1268</v>
      </c>
      <c r="R451" s="10">
        <v>69668</v>
      </c>
      <c r="S451" s="10">
        <v>202</v>
      </c>
      <c r="T451" s="14" t="e">
        <f>VLOOKUP(F451,#REF!,6,0)</f>
        <v>#REF!</v>
      </c>
      <c r="U451" s="14"/>
      <c r="V451" s="14"/>
      <c r="W451" s="14">
        <f t="shared" si="7"/>
        <v>0</v>
      </c>
      <c r="X451" s="14">
        <v>202</v>
      </c>
    </row>
    <row r="452" spans="1:24" ht="32.25" customHeight="1" x14ac:dyDescent="0.4">
      <c r="A452" s="10">
        <v>446</v>
      </c>
      <c r="B452" s="11" t="s">
        <v>1038</v>
      </c>
      <c r="C452" s="11" t="s">
        <v>1127</v>
      </c>
      <c r="D452" s="20"/>
      <c r="E452" s="10"/>
      <c r="F452" s="11" t="s">
        <v>1007</v>
      </c>
      <c r="G452" s="10" t="s">
        <v>1168</v>
      </c>
      <c r="H452" s="10"/>
      <c r="I452" s="28" t="s">
        <v>1272</v>
      </c>
      <c r="J452" s="25" t="s">
        <v>1268</v>
      </c>
      <c r="K452" s="25" t="s">
        <v>1268</v>
      </c>
      <c r="L452" s="25" t="s">
        <v>1268</v>
      </c>
      <c r="M452" s="25" t="s">
        <v>1268</v>
      </c>
      <c r="N452" s="25" t="s">
        <v>1268</v>
      </c>
      <c r="O452" s="25" t="s">
        <v>1268</v>
      </c>
      <c r="P452" s="25" t="s">
        <v>1268</v>
      </c>
      <c r="Q452" s="25" t="s">
        <v>1268</v>
      </c>
      <c r="R452" s="10">
        <v>62460</v>
      </c>
      <c r="S452" s="10">
        <v>152</v>
      </c>
      <c r="T452" s="14" t="e">
        <f>VLOOKUP(F452,#REF!,6,0)</f>
        <v>#REF!</v>
      </c>
      <c r="U452" s="14"/>
      <c r="V452" s="14"/>
      <c r="W452" s="14">
        <f t="shared" si="7"/>
        <v>0</v>
      </c>
      <c r="X452" s="14">
        <v>152</v>
      </c>
    </row>
    <row r="453" spans="1:24" ht="32.25" customHeight="1" x14ac:dyDescent="0.4">
      <c r="A453" s="10">
        <v>447</v>
      </c>
      <c r="B453" s="11" t="s">
        <v>1038</v>
      </c>
      <c r="C453" s="11" t="s">
        <v>1127</v>
      </c>
      <c r="D453" s="20"/>
      <c r="E453" s="10"/>
      <c r="F453" s="11" t="s">
        <v>1008</v>
      </c>
      <c r="G453" s="10" t="s">
        <v>1168</v>
      </c>
      <c r="H453" s="10"/>
      <c r="I453" s="28" t="s">
        <v>1272</v>
      </c>
      <c r="J453" s="25" t="s">
        <v>1268</v>
      </c>
      <c r="K453" s="25" t="s">
        <v>1268</v>
      </c>
      <c r="L453" s="25" t="s">
        <v>1268</v>
      </c>
      <c r="M453" s="25" t="s">
        <v>1268</v>
      </c>
      <c r="N453" s="25" t="s">
        <v>1268</v>
      </c>
      <c r="O453" s="25" t="s">
        <v>1268</v>
      </c>
      <c r="P453" s="25" t="s">
        <v>1268</v>
      </c>
      <c r="Q453" s="25" t="s">
        <v>1268</v>
      </c>
      <c r="R453" s="10">
        <v>65292</v>
      </c>
      <c r="S453" s="10">
        <v>202</v>
      </c>
      <c r="T453" s="14" t="e">
        <f>VLOOKUP(F453,#REF!,6,0)</f>
        <v>#REF!</v>
      </c>
      <c r="U453" s="14"/>
      <c r="V453" s="14"/>
      <c r="W453" s="14">
        <f t="shared" si="7"/>
        <v>0</v>
      </c>
      <c r="X453" s="14">
        <v>202</v>
      </c>
    </row>
    <row r="454" spans="1:24" ht="32.25" customHeight="1" x14ac:dyDescent="0.4">
      <c r="A454" s="10">
        <v>448</v>
      </c>
      <c r="B454" s="11" t="s">
        <v>1038</v>
      </c>
      <c r="C454" s="11" t="s">
        <v>1127</v>
      </c>
      <c r="D454" s="20"/>
      <c r="E454" s="10"/>
      <c r="F454" s="11" t="s">
        <v>1009</v>
      </c>
      <c r="G454" s="10" t="s">
        <v>1168</v>
      </c>
      <c r="H454" s="10"/>
      <c r="I454" s="28" t="s">
        <v>1272</v>
      </c>
      <c r="J454" s="25" t="s">
        <v>1268</v>
      </c>
      <c r="K454" s="25" t="s">
        <v>1268</v>
      </c>
      <c r="L454" s="25" t="s">
        <v>1268</v>
      </c>
      <c r="M454" s="25" t="s">
        <v>1268</v>
      </c>
      <c r="N454" s="25" t="s">
        <v>1268</v>
      </c>
      <c r="O454" s="25" t="s">
        <v>1268</v>
      </c>
      <c r="P454" s="25" t="s">
        <v>1268</v>
      </c>
      <c r="Q454" s="25" t="s">
        <v>1268</v>
      </c>
      <c r="R454" s="10">
        <v>35991</v>
      </c>
      <c r="S454" s="10">
        <v>126</v>
      </c>
      <c r="T454" s="14" t="e">
        <f>VLOOKUP(F454,#REF!,6,0)</f>
        <v>#REF!</v>
      </c>
      <c r="U454" s="14"/>
      <c r="V454" s="14"/>
      <c r="W454" s="14">
        <f t="shared" si="7"/>
        <v>0</v>
      </c>
      <c r="X454" s="14">
        <v>126</v>
      </c>
    </row>
    <row r="455" spans="1:24" ht="26.25" x14ac:dyDescent="0.4">
      <c r="A455" s="13"/>
      <c r="B455" s="18"/>
      <c r="C455" s="18"/>
      <c r="D455" s="30"/>
      <c r="E455" s="13"/>
      <c r="F455" s="18"/>
      <c r="G455" s="13"/>
      <c r="H455" s="13"/>
      <c r="I455" s="18"/>
      <c r="J455" s="13"/>
      <c r="K455" s="13"/>
      <c r="L455" s="13"/>
      <c r="M455" s="13"/>
      <c r="N455" s="13"/>
      <c r="O455" s="13"/>
      <c r="P455" s="13"/>
      <c r="Q455" s="13"/>
      <c r="R455" s="13"/>
      <c r="S455" s="13"/>
    </row>
  </sheetData>
  <sortState xmlns:xlrd2="http://schemas.microsoft.com/office/spreadsheetml/2017/richdata2" ref="B59:S78">
    <sortCondition ref="C59:C78"/>
  </sortState>
  <mergeCells count="64">
    <mergeCell ref="S5:S6"/>
    <mergeCell ref="A1:S1"/>
    <mergeCell ref="A2:S2"/>
    <mergeCell ref="A3:S3"/>
    <mergeCell ref="A4:H4"/>
    <mergeCell ref="I4:S4"/>
    <mergeCell ref="A5:A6"/>
    <mergeCell ref="B5:B6"/>
    <mergeCell ref="C5:C6"/>
    <mergeCell ref="D5:D6"/>
    <mergeCell ref="E5:E6"/>
    <mergeCell ref="F5:F6"/>
    <mergeCell ref="G5:G6"/>
    <mergeCell ref="H5:H6"/>
    <mergeCell ref="I5:Q5"/>
    <mergeCell ref="R5:R6"/>
    <mergeCell ref="D36:D41"/>
    <mergeCell ref="D15:D18"/>
    <mergeCell ref="D19:D22"/>
    <mergeCell ref="D7:D11"/>
    <mergeCell ref="D12:D13"/>
    <mergeCell ref="D59:D60"/>
    <mergeCell ref="D43:D50"/>
    <mergeCell ref="D51:D58"/>
    <mergeCell ref="D61:D65"/>
    <mergeCell ref="D66:D78"/>
    <mergeCell ref="D103:D105"/>
    <mergeCell ref="D107:D108"/>
    <mergeCell ref="D91:D99"/>
    <mergeCell ref="D100:D102"/>
    <mergeCell ref="D79:D81"/>
    <mergeCell ref="D82:D88"/>
    <mergeCell ref="D118:D121"/>
    <mergeCell ref="D122:D130"/>
    <mergeCell ref="D109:D111"/>
    <mergeCell ref="D112:D114"/>
    <mergeCell ref="D115:D117"/>
    <mergeCell ref="D144:D147"/>
    <mergeCell ref="D148:D151"/>
    <mergeCell ref="D152:D155"/>
    <mergeCell ref="D131:D135"/>
    <mergeCell ref="D136:D142"/>
    <mergeCell ref="D195:D196"/>
    <mergeCell ref="D197:D198"/>
    <mergeCell ref="D156:D160"/>
    <mergeCell ref="D161:D162"/>
    <mergeCell ref="D163:D164"/>
    <mergeCell ref="D165:D173"/>
    <mergeCell ref="D174:D175"/>
    <mergeCell ref="D201:D209"/>
    <mergeCell ref="D298:D304"/>
    <mergeCell ref="D307:D312"/>
    <mergeCell ref="D313:D317"/>
    <mergeCell ref="D400:D406"/>
    <mergeCell ref="D372:D398"/>
    <mergeCell ref="D318:D327"/>
    <mergeCell ref="D328:D330"/>
    <mergeCell ref="D331:D335"/>
    <mergeCell ref="D336:D340"/>
    <mergeCell ref="D216:D217"/>
    <mergeCell ref="D210:D212"/>
    <mergeCell ref="D213:D215"/>
    <mergeCell ref="D218:D220"/>
    <mergeCell ref="D221:D229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4:L16"/>
  <sheetViews>
    <sheetView workbookViewId="0">
      <selection activeCell="J20" sqref="J20"/>
    </sheetView>
  </sheetViews>
  <sheetFormatPr defaultRowHeight="15" x14ac:dyDescent="0.25"/>
  <cols>
    <col min="2" max="2" width="23.5703125" customWidth="1"/>
    <col min="3" max="3" width="38.85546875" customWidth="1"/>
  </cols>
  <sheetData>
    <row r="4" spans="1:12" x14ac:dyDescent="0.25">
      <c r="A4" t="s">
        <v>1297</v>
      </c>
      <c r="B4" t="s">
        <v>1292</v>
      </c>
      <c r="C4" s="5" t="s">
        <v>1293</v>
      </c>
    </row>
    <row r="5" spans="1:12" x14ac:dyDescent="0.25">
      <c r="B5">
        <v>26</v>
      </c>
      <c r="C5">
        <v>24750</v>
      </c>
    </row>
    <row r="6" spans="1:12" x14ac:dyDescent="0.25">
      <c r="A6" t="s">
        <v>1296</v>
      </c>
      <c r="B6" t="s">
        <v>1294</v>
      </c>
    </row>
    <row r="7" spans="1:12" x14ac:dyDescent="0.25">
      <c r="B7">
        <v>198</v>
      </c>
      <c r="C7">
        <v>117405</v>
      </c>
    </row>
    <row r="8" spans="1:12" x14ac:dyDescent="0.25">
      <c r="A8" t="s">
        <v>1295</v>
      </c>
      <c r="B8" t="s">
        <v>1294</v>
      </c>
    </row>
    <row r="9" spans="1:12" x14ac:dyDescent="0.25">
      <c r="B9">
        <v>44</v>
      </c>
      <c r="C9">
        <v>11925</v>
      </c>
    </row>
    <row r="10" spans="1:12" x14ac:dyDescent="0.25">
      <c r="A10" t="s">
        <v>1295</v>
      </c>
      <c r="B10" t="s">
        <v>1292</v>
      </c>
      <c r="C10" s="5" t="s">
        <v>1293</v>
      </c>
    </row>
    <row r="11" spans="1:12" x14ac:dyDescent="0.25">
      <c r="B11">
        <v>8</v>
      </c>
      <c r="C11">
        <v>1908</v>
      </c>
    </row>
    <row r="12" spans="1:12" x14ac:dyDescent="0.25">
      <c r="B12" t="s">
        <v>1298</v>
      </c>
      <c r="C12">
        <v>97325</v>
      </c>
    </row>
    <row r="16" spans="1:12" ht="26.25" x14ac:dyDescent="0.4">
      <c r="C16" s="43" t="s">
        <v>1270</v>
      </c>
      <c r="D16" s="45"/>
      <c r="E16" s="44"/>
      <c r="F16" s="44"/>
      <c r="G16" s="44"/>
      <c r="H16" s="44"/>
      <c r="I16" s="44"/>
      <c r="J16" s="44"/>
      <c r="K16" s="44" t="s">
        <v>1271</v>
      </c>
      <c r="L16" s="44" t="s">
        <v>1268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7"/>
  <sheetViews>
    <sheetView view="pageBreakPreview" topLeftCell="A15" zoomScale="70" zoomScaleNormal="100" zoomScaleSheetLayoutView="70" workbookViewId="0">
      <selection activeCell="M25" sqref="M25"/>
    </sheetView>
  </sheetViews>
  <sheetFormatPr defaultColWidth="8.7109375" defaultRowHeight="15" x14ac:dyDescent="0.25"/>
  <cols>
    <col min="1" max="1" width="10.85546875" style="50" customWidth="1"/>
    <col min="2" max="2" width="16.140625" style="50" customWidth="1"/>
    <col min="3" max="3" width="20.85546875" style="50" customWidth="1"/>
    <col min="4" max="4" width="12" style="50" customWidth="1"/>
    <col min="5" max="5" width="15.7109375" style="50" customWidth="1"/>
    <col min="6" max="6" width="17.85546875" style="50" customWidth="1"/>
    <col min="7" max="7" width="23.42578125" style="50" customWidth="1"/>
    <col min="8" max="8" width="17.28515625" style="50" customWidth="1"/>
    <col min="9" max="9" width="13.85546875" style="50" customWidth="1"/>
    <col min="10" max="10" width="12.7109375" style="50" customWidth="1"/>
    <col min="11" max="11" width="13.7109375" style="50" customWidth="1"/>
    <col min="12" max="13" width="12.140625" style="50" customWidth="1"/>
    <col min="14" max="14" width="15.5703125" style="50" customWidth="1"/>
    <col min="15" max="15" width="12.85546875" style="50" customWidth="1"/>
    <col min="16" max="16" width="22.42578125" style="50" bestFit="1" customWidth="1"/>
    <col min="17" max="17" width="12.7109375" style="50" customWidth="1"/>
    <col min="18" max="18" width="15.7109375" style="50" customWidth="1"/>
    <col min="19" max="19" width="17.7109375" style="50" customWidth="1"/>
    <col min="20" max="16384" width="8.7109375" style="50"/>
  </cols>
  <sheetData>
    <row r="1" spans="1:19" s="140" customFormat="1" ht="42.95" customHeight="1" x14ac:dyDescent="0.25">
      <c r="A1" s="181" t="s">
        <v>1363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</row>
    <row r="2" spans="1:19" ht="20.45" customHeight="1" x14ac:dyDescent="0.25">
      <c r="A2" s="182" t="s">
        <v>1364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</row>
    <row r="3" spans="1:19" ht="14.45" customHeight="1" x14ac:dyDescent="0.25">
      <c r="A3" s="182" t="s">
        <v>1365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</row>
    <row r="4" spans="1:19" ht="23.25" customHeight="1" x14ac:dyDescent="0.25">
      <c r="A4" s="183" t="s">
        <v>1333</v>
      </c>
      <c r="B4" s="184"/>
      <c r="C4" s="184"/>
      <c r="D4" s="184"/>
      <c r="E4" s="185"/>
      <c r="F4" s="150"/>
      <c r="G4" s="150"/>
      <c r="H4" s="147"/>
      <c r="I4" s="186" t="s">
        <v>1335</v>
      </c>
      <c r="J4" s="186"/>
      <c r="K4" s="186"/>
      <c r="L4" s="186"/>
      <c r="M4" s="186"/>
      <c r="N4" s="186"/>
      <c r="O4" s="186"/>
      <c r="P4" s="186"/>
      <c r="Q4" s="186"/>
      <c r="R4" s="147"/>
      <c r="S4" s="147"/>
    </row>
    <row r="5" spans="1:19" s="151" customFormat="1" ht="39.6" customHeight="1" thickBot="1" x14ac:dyDescent="0.3">
      <c r="A5" s="174" t="s">
        <v>1314</v>
      </c>
      <c r="B5" s="174" t="s">
        <v>4</v>
      </c>
      <c r="C5" s="174" t="s">
        <v>28</v>
      </c>
      <c r="D5" s="174" t="s">
        <v>29</v>
      </c>
      <c r="E5" s="174" t="s">
        <v>1366</v>
      </c>
      <c r="F5" s="174" t="s">
        <v>7</v>
      </c>
      <c r="G5" s="174" t="s">
        <v>8</v>
      </c>
      <c r="H5" s="176" t="s">
        <v>9</v>
      </c>
      <c r="I5" s="177"/>
      <c r="J5" s="177"/>
      <c r="K5" s="177"/>
      <c r="L5" s="177"/>
      <c r="M5" s="177"/>
      <c r="N5" s="177"/>
      <c r="O5" s="177"/>
      <c r="P5" s="177"/>
      <c r="Q5" s="178"/>
      <c r="R5" s="174" t="s">
        <v>1315</v>
      </c>
      <c r="S5" s="174" t="s">
        <v>1316</v>
      </c>
    </row>
    <row r="6" spans="1:19" s="151" customFormat="1" ht="182.25" customHeight="1" thickBot="1" x14ac:dyDescent="0.3">
      <c r="A6" s="175"/>
      <c r="B6" s="175"/>
      <c r="C6" s="175"/>
      <c r="D6" s="175"/>
      <c r="E6" s="175"/>
      <c r="F6" s="175"/>
      <c r="G6" s="175"/>
      <c r="H6" s="141" t="s">
        <v>1317</v>
      </c>
      <c r="I6" s="141" t="s">
        <v>1318</v>
      </c>
      <c r="J6" s="141" t="s">
        <v>1319</v>
      </c>
      <c r="K6" s="141" t="s">
        <v>1320</v>
      </c>
      <c r="L6" s="141" t="s">
        <v>1367</v>
      </c>
      <c r="M6" s="152" t="s">
        <v>1368</v>
      </c>
      <c r="N6" s="141" t="s">
        <v>1324</v>
      </c>
      <c r="O6" s="141" t="s">
        <v>1325</v>
      </c>
      <c r="P6" s="141" t="s">
        <v>1369</v>
      </c>
      <c r="Q6" s="141" t="s">
        <v>18</v>
      </c>
      <c r="R6" s="175"/>
      <c r="S6" s="175"/>
    </row>
    <row r="7" spans="1:19" s="143" customFormat="1" ht="22.5" customHeight="1" x14ac:dyDescent="0.25">
      <c r="A7" s="147">
        <v>1</v>
      </c>
      <c r="B7" s="147">
        <v>2</v>
      </c>
      <c r="C7" s="147">
        <v>3</v>
      </c>
      <c r="D7" s="147">
        <v>4</v>
      </c>
      <c r="E7" s="147">
        <v>5</v>
      </c>
      <c r="F7" s="147">
        <v>6</v>
      </c>
      <c r="G7" s="147">
        <v>7</v>
      </c>
      <c r="H7" s="147">
        <v>8</v>
      </c>
      <c r="I7" s="147">
        <v>9</v>
      </c>
      <c r="J7" s="147">
        <v>10</v>
      </c>
      <c r="K7" s="147">
        <v>11</v>
      </c>
      <c r="L7" s="147">
        <v>12</v>
      </c>
      <c r="M7" s="147"/>
      <c r="N7" s="147">
        <v>13</v>
      </c>
      <c r="O7" s="147">
        <v>14</v>
      </c>
      <c r="P7" s="147">
        <v>15</v>
      </c>
      <c r="Q7" s="147">
        <v>16</v>
      </c>
      <c r="R7" s="147">
        <v>17</v>
      </c>
      <c r="S7" s="147">
        <v>18</v>
      </c>
    </row>
    <row r="8" spans="1:19" ht="39" customHeight="1" x14ac:dyDescent="0.25">
      <c r="A8" s="97">
        <v>1</v>
      </c>
      <c r="B8" s="147" t="s">
        <v>1336</v>
      </c>
      <c r="C8" s="97">
        <v>23</v>
      </c>
      <c r="D8" s="97" t="s">
        <v>1269</v>
      </c>
      <c r="E8" s="97" t="s">
        <v>1370</v>
      </c>
      <c r="F8" s="97">
        <v>2.0299999999999998</v>
      </c>
      <c r="G8" s="148" t="s">
        <v>1267</v>
      </c>
      <c r="H8" s="93" t="s">
        <v>1272</v>
      </c>
      <c r="I8" s="144" t="s">
        <v>1327</v>
      </c>
      <c r="J8" s="144" t="s">
        <v>1327</v>
      </c>
      <c r="K8" s="144" t="s">
        <v>1327</v>
      </c>
      <c r="L8" s="144" t="s">
        <v>1327</v>
      </c>
      <c r="M8" s="144">
        <f t="shared" ref="M8:M31" si="0">ROUND((F8-N8),0)</f>
        <v>0</v>
      </c>
      <c r="N8" s="145">
        <v>1.8</v>
      </c>
      <c r="O8" s="144" t="s">
        <v>1327</v>
      </c>
      <c r="P8" s="144" t="s">
        <v>1327</v>
      </c>
      <c r="Q8" s="144" t="s">
        <v>1327</v>
      </c>
      <c r="R8" s="97">
        <v>6190</v>
      </c>
      <c r="S8" s="146">
        <f t="shared" ref="S8:S31" si="1">M8*180</f>
        <v>0</v>
      </c>
    </row>
    <row r="9" spans="1:19" ht="39" customHeight="1" x14ac:dyDescent="0.25">
      <c r="A9" s="97">
        <v>2</v>
      </c>
      <c r="B9" s="147" t="s">
        <v>1336</v>
      </c>
      <c r="C9" s="97">
        <v>21</v>
      </c>
      <c r="D9" s="97" t="s">
        <v>1269</v>
      </c>
      <c r="E9" s="97" t="s">
        <v>1371</v>
      </c>
      <c r="F9" s="97">
        <v>1</v>
      </c>
      <c r="G9" s="148" t="s">
        <v>1267</v>
      </c>
      <c r="H9" s="93" t="s">
        <v>1272</v>
      </c>
      <c r="I9" s="144" t="s">
        <v>1327</v>
      </c>
      <c r="J9" s="144" t="s">
        <v>1327</v>
      </c>
      <c r="K9" s="144" t="s">
        <v>1327</v>
      </c>
      <c r="L9" s="144" t="s">
        <v>1327</v>
      </c>
      <c r="M9" s="144">
        <f t="shared" si="0"/>
        <v>0</v>
      </c>
      <c r="N9" s="145">
        <v>0.62</v>
      </c>
      <c r="O9" s="144" t="s">
        <v>1327</v>
      </c>
      <c r="P9" s="144" t="s">
        <v>1327</v>
      </c>
      <c r="Q9" s="144" t="s">
        <v>1327</v>
      </c>
      <c r="R9" s="97">
        <v>2095</v>
      </c>
      <c r="S9" s="146">
        <f t="shared" si="1"/>
        <v>0</v>
      </c>
    </row>
    <row r="10" spans="1:19" ht="39" customHeight="1" x14ac:dyDescent="0.25">
      <c r="A10" s="97">
        <v>3</v>
      </c>
      <c r="B10" s="147" t="s">
        <v>1336</v>
      </c>
      <c r="C10" s="97">
        <v>45</v>
      </c>
      <c r="D10" s="97" t="s">
        <v>1269</v>
      </c>
      <c r="E10" s="97" t="s">
        <v>1372</v>
      </c>
      <c r="F10" s="97">
        <v>1</v>
      </c>
      <c r="G10" s="148" t="s">
        <v>1267</v>
      </c>
      <c r="H10" s="93" t="s">
        <v>1272</v>
      </c>
      <c r="I10" s="144" t="s">
        <v>1327</v>
      </c>
      <c r="J10" s="144" t="s">
        <v>1327</v>
      </c>
      <c r="K10" s="144" t="s">
        <v>1327</v>
      </c>
      <c r="L10" s="144" t="s">
        <v>1327</v>
      </c>
      <c r="M10" s="144">
        <f t="shared" si="0"/>
        <v>0</v>
      </c>
      <c r="N10" s="145">
        <v>0.69</v>
      </c>
      <c r="O10" s="144" t="s">
        <v>1327</v>
      </c>
      <c r="P10" s="144" t="s">
        <v>1327</v>
      </c>
      <c r="Q10" s="144" t="s">
        <v>1327</v>
      </c>
      <c r="R10" s="97">
        <v>2734.9999999999995</v>
      </c>
      <c r="S10" s="146">
        <f t="shared" si="1"/>
        <v>0</v>
      </c>
    </row>
    <row r="11" spans="1:19" ht="39" customHeight="1" x14ac:dyDescent="0.25">
      <c r="A11" s="97">
        <v>4</v>
      </c>
      <c r="B11" s="147" t="s">
        <v>1336</v>
      </c>
      <c r="C11" s="97">
        <v>26</v>
      </c>
      <c r="D11" s="97" t="s">
        <v>1269</v>
      </c>
      <c r="E11" s="97" t="s">
        <v>1373</v>
      </c>
      <c r="F11" s="97">
        <v>1</v>
      </c>
      <c r="G11" s="148" t="s">
        <v>1267</v>
      </c>
      <c r="H11" s="93" t="s">
        <v>1272</v>
      </c>
      <c r="I11" s="144" t="s">
        <v>1327</v>
      </c>
      <c r="J11" s="144" t="s">
        <v>1327</v>
      </c>
      <c r="K11" s="144" t="s">
        <v>1327</v>
      </c>
      <c r="L11" s="139">
        <v>1.56</v>
      </c>
      <c r="M11" s="144">
        <f>ROUND((L11-F11),0)</f>
        <v>1</v>
      </c>
      <c r="N11" s="145"/>
      <c r="O11" s="144" t="s">
        <v>1327</v>
      </c>
      <c r="P11" s="144" t="s">
        <v>1327</v>
      </c>
      <c r="Q11" s="144" t="s">
        <v>1327</v>
      </c>
      <c r="R11" s="97">
        <v>1415.0000000000002</v>
      </c>
      <c r="S11" s="146">
        <f t="shared" si="1"/>
        <v>180</v>
      </c>
    </row>
    <row r="12" spans="1:19" ht="39" customHeight="1" x14ac:dyDescent="0.25">
      <c r="A12" s="97">
        <v>5</v>
      </c>
      <c r="B12" s="147" t="s">
        <v>1336</v>
      </c>
      <c r="C12" s="97">
        <v>30</v>
      </c>
      <c r="D12" s="97" t="s">
        <v>1269</v>
      </c>
      <c r="E12" s="97" t="s">
        <v>1374</v>
      </c>
      <c r="F12" s="97">
        <v>1</v>
      </c>
      <c r="G12" s="148" t="s">
        <v>1267</v>
      </c>
      <c r="H12" s="93" t="s">
        <v>1272</v>
      </c>
      <c r="I12" s="144" t="s">
        <v>1327</v>
      </c>
      <c r="J12" s="144" t="s">
        <v>1327</v>
      </c>
      <c r="K12" s="144" t="s">
        <v>1327</v>
      </c>
      <c r="L12" s="144" t="s">
        <v>1327</v>
      </c>
      <c r="M12" s="144">
        <f t="shared" si="0"/>
        <v>0</v>
      </c>
      <c r="N12" s="145">
        <v>0.6</v>
      </c>
      <c r="O12" s="144" t="s">
        <v>1327</v>
      </c>
      <c r="P12" s="144" t="s">
        <v>1327</v>
      </c>
      <c r="Q12" s="144" t="s">
        <v>1327</v>
      </c>
      <c r="R12" s="97">
        <v>1989</v>
      </c>
      <c r="S12" s="146">
        <f t="shared" si="1"/>
        <v>0</v>
      </c>
    </row>
    <row r="13" spans="1:19" ht="39" customHeight="1" x14ac:dyDescent="0.25">
      <c r="A13" s="97">
        <v>6</v>
      </c>
      <c r="B13" s="147" t="s">
        <v>1336</v>
      </c>
      <c r="C13" s="97">
        <v>12</v>
      </c>
      <c r="D13" s="97" t="s">
        <v>1269</v>
      </c>
      <c r="E13" s="97" t="s">
        <v>1375</v>
      </c>
      <c r="F13" s="97">
        <v>1</v>
      </c>
      <c r="G13" s="148" t="s">
        <v>1267</v>
      </c>
      <c r="H13" s="93" t="s">
        <v>1272</v>
      </c>
      <c r="I13" s="144" t="s">
        <v>1327</v>
      </c>
      <c r="J13" s="144" t="s">
        <v>1327</v>
      </c>
      <c r="K13" s="144" t="s">
        <v>1327</v>
      </c>
      <c r="L13" s="144" t="s">
        <v>1327</v>
      </c>
      <c r="M13" s="144">
        <f t="shared" si="0"/>
        <v>0</v>
      </c>
      <c r="N13" s="145">
        <v>0.78</v>
      </c>
      <c r="O13" s="144" t="s">
        <v>1327</v>
      </c>
      <c r="P13" s="144" t="s">
        <v>1327</v>
      </c>
      <c r="Q13" s="144" t="s">
        <v>1327</v>
      </c>
      <c r="R13" s="97">
        <v>607</v>
      </c>
      <c r="S13" s="146">
        <f t="shared" si="1"/>
        <v>0</v>
      </c>
    </row>
    <row r="14" spans="1:19" ht="39" customHeight="1" x14ac:dyDescent="0.25">
      <c r="A14" s="97">
        <v>7</v>
      </c>
      <c r="B14" s="147" t="s">
        <v>1336</v>
      </c>
      <c r="C14" s="97">
        <v>39</v>
      </c>
      <c r="D14" s="97" t="s">
        <v>1269</v>
      </c>
      <c r="E14" s="97" t="s">
        <v>1376</v>
      </c>
      <c r="F14" s="97">
        <v>1</v>
      </c>
      <c r="G14" s="148" t="s">
        <v>1267</v>
      </c>
      <c r="H14" s="93" t="s">
        <v>1272</v>
      </c>
      <c r="I14" s="144" t="s">
        <v>1327</v>
      </c>
      <c r="J14" s="144" t="s">
        <v>1327</v>
      </c>
      <c r="K14" s="144" t="s">
        <v>1327</v>
      </c>
      <c r="L14" s="139">
        <v>1.65</v>
      </c>
      <c r="M14" s="144">
        <f>ROUND((L14-F14),0)</f>
        <v>1</v>
      </c>
      <c r="N14" s="145"/>
      <c r="O14" s="144" t="s">
        <v>1327</v>
      </c>
      <c r="P14" s="144" t="s">
        <v>1327</v>
      </c>
      <c r="Q14" s="144" t="s">
        <v>1327</v>
      </c>
      <c r="R14" s="97">
        <v>5850.9999999999991</v>
      </c>
      <c r="S14" s="146">
        <f t="shared" si="1"/>
        <v>180</v>
      </c>
    </row>
    <row r="15" spans="1:19" ht="39" customHeight="1" x14ac:dyDescent="0.25">
      <c r="A15" s="97">
        <v>8</v>
      </c>
      <c r="B15" s="147" t="s">
        <v>1336</v>
      </c>
      <c r="C15" s="97">
        <v>22</v>
      </c>
      <c r="D15" s="97" t="s">
        <v>1269</v>
      </c>
      <c r="E15" s="97" t="s">
        <v>1377</v>
      </c>
      <c r="F15" s="97">
        <v>1</v>
      </c>
      <c r="G15" s="148" t="s">
        <v>1267</v>
      </c>
      <c r="H15" s="93" t="s">
        <v>1272</v>
      </c>
      <c r="I15" s="144" t="s">
        <v>1327</v>
      </c>
      <c r="J15" s="144" t="s">
        <v>1327</v>
      </c>
      <c r="K15" s="144" t="s">
        <v>1327</v>
      </c>
      <c r="L15" s="144" t="s">
        <v>1327</v>
      </c>
      <c r="M15" s="144">
        <f t="shared" si="0"/>
        <v>0</v>
      </c>
      <c r="N15" s="145">
        <v>0.6</v>
      </c>
      <c r="O15" s="144" t="s">
        <v>1327</v>
      </c>
      <c r="P15" s="144" t="s">
        <v>1327</v>
      </c>
      <c r="Q15" s="144" t="s">
        <v>1327</v>
      </c>
      <c r="R15" s="97">
        <v>348</v>
      </c>
      <c r="S15" s="146">
        <f t="shared" si="1"/>
        <v>0</v>
      </c>
    </row>
    <row r="16" spans="1:19" ht="39" customHeight="1" x14ac:dyDescent="0.25">
      <c r="A16" s="97">
        <v>9</v>
      </c>
      <c r="B16" s="147" t="s">
        <v>1336</v>
      </c>
      <c r="C16" s="97">
        <v>10</v>
      </c>
      <c r="D16" s="97" t="s">
        <v>1269</v>
      </c>
      <c r="E16" s="97" t="s">
        <v>1378</v>
      </c>
      <c r="F16" s="97">
        <v>1</v>
      </c>
      <c r="G16" s="148" t="s">
        <v>1267</v>
      </c>
      <c r="H16" s="93" t="s">
        <v>1272</v>
      </c>
      <c r="I16" s="144" t="s">
        <v>1327</v>
      </c>
      <c r="J16" s="144" t="s">
        <v>1327</v>
      </c>
      <c r="K16" s="144" t="s">
        <v>1327</v>
      </c>
      <c r="L16" s="144" t="s">
        <v>1327</v>
      </c>
      <c r="M16" s="144">
        <f t="shared" si="0"/>
        <v>0</v>
      </c>
      <c r="N16" s="145">
        <v>0.88</v>
      </c>
      <c r="O16" s="144" t="s">
        <v>1327</v>
      </c>
      <c r="P16" s="144" t="s">
        <v>1327</v>
      </c>
      <c r="Q16" s="144" t="s">
        <v>1327</v>
      </c>
      <c r="R16" s="97">
        <v>322</v>
      </c>
      <c r="S16" s="146">
        <f t="shared" si="1"/>
        <v>0</v>
      </c>
    </row>
    <row r="17" spans="1:19" ht="39" customHeight="1" x14ac:dyDescent="0.25">
      <c r="A17" s="97">
        <v>10</v>
      </c>
      <c r="B17" s="147" t="s">
        <v>1336</v>
      </c>
      <c r="C17" s="97">
        <v>56</v>
      </c>
      <c r="D17" s="97" t="s">
        <v>1269</v>
      </c>
      <c r="E17" s="97" t="s">
        <v>1379</v>
      </c>
      <c r="F17" s="97">
        <v>1</v>
      </c>
      <c r="G17" s="148" t="s">
        <v>1267</v>
      </c>
      <c r="H17" s="93" t="s">
        <v>1272</v>
      </c>
      <c r="I17" s="144" t="s">
        <v>1327</v>
      </c>
      <c r="J17" s="144" t="s">
        <v>1327</v>
      </c>
      <c r="K17" s="144" t="s">
        <v>1327</v>
      </c>
      <c r="L17" s="139">
        <v>1.55</v>
      </c>
      <c r="M17" s="144">
        <f>ROUND((L17-F17),0)</f>
        <v>1</v>
      </c>
      <c r="N17" s="145"/>
      <c r="O17" s="144" t="s">
        <v>1327</v>
      </c>
      <c r="P17" s="144" t="s">
        <v>1327</v>
      </c>
      <c r="Q17" s="144" t="s">
        <v>1327</v>
      </c>
      <c r="R17" s="97">
        <v>1674</v>
      </c>
      <c r="S17" s="146">
        <f t="shared" si="1"/>
        <v>180</v>
      </c>
    </row>
    <row r="18" spans="1:19" ht="39" customHeight="1" x14ac:dyDescent="0.25">
      <c r="A18" s="97">
        <v>11</v>
      </c>
      <c r="B18" s="147" t="s">
        <v>1336</v>
      </c>
      <c r="C18" s="97">
        <v>20</v>
      </c>
      <c r="D18" s="97" t="s">
        <v>1269</v>
      </c>
      <c r="E18" s="97" t="s">
        <v>1380</v>
      </c>
      <c r="F18" s="97">
        <v>4.8</v>
      </c>
      <c r="G18" s="148" t="s">
        <v>1267</v>
      </c>
      <c r="H18" s="93" t="s">
        <v>1272</v>
      </c>
      <c r="I18" s="144" t="s">
        <v>1327</v>
      </c>
      <c r="J18" s="144" t="s">
        <v>1327</v>
      </c>
      <c r="K18" s="144" t="s">
        <v>1327</v>
      </c>
      <c r="L18" s="144" t="s">
        <v>1327</v>
      </c>
      <c r="M18" s="144">
        <f t="shared" si="0"/>
        <v>3</v>
      </c>
      <c r="N18" s="145">
        <v>1.83</v>
      </c>
      <c r="O18" s="144" t="s">
        <v>1327</v>
      </c>
      <c r="P18" s="144" t="s">
        <v>1327</v>
      </c>
      <c r="Q18" s="144" t="s">
        <v>1327</v>
      </c>
      <c r="R18" s="97">
        <v>5365</v>
      </c>
      <c r="S18" s="146">
        <f t="shared" si="1"/>
        <v>540</v>
      </c>
    </row>
    <row r="19" spans="1:19" ht="39" customHeight="1" x14ac:dyDescent="0.25">
      <c r="A19" s="97">
        <v>12</v>
      </c>
      <c r="B19" s="147" t="s">
        <v>1336</v>
      </c>
      <c r="C19" s="97">
        <v>52</v>
      </c>
      <c r="D19" s="97" t="s">
        <v>1269</v>
      </c>
      <c r="E19" s="97" t="s">
        <v>1381</v>
      </c>
      <c r="F19" s="97">
        <v>2.12</v>
      </c>
      <c r="G19" s="148" t="s">
        <v>1267</v>
      </c>
      <c r="H19" s="93" t="s">
        <v>1272</v>
      </c>
      <c r="I19" s="144" t="s">
        <v>1327</v>
      </c>
      <c r="J19" s="144" t="s">
        <v>1327</v>
      </c>
      <c r="K19" s="144" t="s">
        <v>1327</v>
      </c>
      <c r="L19" s="144" t="s">
        <v>1327</v>
      </c>
      <c r="M19" s="144">
        <f t="shared" si="0"/>
        <v>0</v>
      </c>
      <c r="N19" s="145">
        <v>1.65</v>
      </c>
      <c r="O19" s="144" t="s">
        <v>1327</v>
      </c>
      <c r="P19" s="144" t="s">
        <v>1327</v>
      </c>
      <c r="Q19" s="144" t="s">
        <v>1327</v>
      </c>
      <c r="R19" s="97">
        <v>4130</v>
      </c>
      <c r="S19" s="146">
        <f t="shared" si="1"/>
        <v>0</v>
      </c>
    </row>
    <row r="20" spans="1:19" ht="39" customHeight="1" x14ac:dyDescent="0.25">
      <c r="A20" s="97">
        <v>13</v>
      </c>
      <c r="B20" s="147" t="s">
        <v>1336</v>
      </c>
      <c r="C20" s="97">
        <v>12</v>
      </c>
      <c r="D20" s="97" t="s">
        <v>1269</v>
      </c>
      <c r="E20" s="97" t="s">
        <v>1382</v>
      </c>
      <c r="F20" s="97">
        <v>0.44</v>
      </c>
      <c r="G20" s="148" t="s">
        <v>1267</v>
      </c>
      <c r="H20" s="93" t="s">
        <v>1272</v>
      </c>
      <c r="I20" s="144" t="s">
        <v>1327</v>
      </c>
      <c r="J20" s="144" t="s">
        <v>1327</v>
      </c>
      <c r="K20" s="144" t="s">
        <v>1327</v>
      </c>
      <c r="L20" s="144" t="s">
        <v>1327</v>
      </c>
      <c r="M20" s="144">
        <f t="shared" si="0"/>
        <v>0</v>
      </c>
      <c r="N20" s="145">
        <v>0.28999999999999998</v>
      </c>
      <c r="O20" s="144" t="s">
        <v>1327</v>
      </c>
      <c r="P20" s="144" t="s">
        <v>1327</v>
      </c>
      <c r="Q20" s="144" t="s">
        <v>1327</v>
      </c>
      <c r="R20" s="97">
        <v>1034</v>
      </c>
      <c r="S20" s="146">
        <f t="shared" si="1"/>
        <v>0</v>
      </c>
    </row>
    <row r="21" spans="1:19" ht="48.75" customHeight="1" x14ac:dyDescent="0.25">
      <c r="A21" s="97">
        <v>14</v>
      </c>
      <c r="B21" s="147" t="s">
        <v>1336</v>
      </c>
      <c r="C21" s="97">
        <v>57</v>
      </c>
      <c r="D21" s="97" t="s">
        <v>1269</v>
      </c>
      <c r="E21" s="97" t="s">
        <v>1383</v>
      </c>
      <c r="F21" s="97">
        <v>2.74</v>
      </c>
      <c r="G21" s="148" t="s">
        <v>1267</v>
      </c>
      <c r="H21" s="93" t="s">
        <v>1272</v>
      </c>
      <c r="I21" s="144" t="s">
        <v>1327</v>
      </c>
      <c r="J21" s="144" t="s">
        <v>1327</v>
      </c>
      <c r="K21" s="144" t="s">
        <v>1327</v>
      </c>
      <c r="L21" s="144" t="s">
        <v>1327</v>
      </c>
      <c r="M21" s="144">
        <f t="shared" si="0"/>
        <v>1</v>
      </c>
      <c r="N21" s="145">
        <v>1.3</v>
      </c>
      <c r="O21" s="144" t="s">
        <v>1327</v>
      </c>
      <c r="P21" s="144" t="s">
        <v>1327</v>
      </c>
      <c r="Q21" s="144" t="s">
        <v>1327</v>
      </c>
      <c r="R21" s="97">
        <v>4583</v>
      </c>
      <c r="S21" s="146">
        <f t="shared" si="1"/>
        <v>180</v>
      </c>
    </row>
    <row r="22" spans="1:19" ht="48.75" customHeight="1" x14ac:dyDescent="0.25">
      <c r="A22" s="97">
        <v>15</v>
      </c>
      <c r="B22" s="147" t="s">
        <v>1336</v>
      </c>
      <c r="C22" s="97">
        <v>8</v>
      </c>
      <c r="D22" s="97" t="s">
        <v>1269</v>
      </c>
      <c r="E22" s="97" t="s">
        <v>1384</v>
      </c>
      <c r="F22" s="97">
        <v>0.55000000000000004</v>
      </c>
      <c r="G22" s="148" t="s">
        <v>1267</v>
      </c>
      <c r="H22" s="93" t="s">
        <v>1272</v>
      </c>
      <c r="I22" s="144" t="s">
        <v>1327</v>
      </c>
      <c r="J22" s="144" t="s">
        <v>1327</v>
      </c>
      <c r="K22" s="144" t="s">
        <v>1327</v>
      </c>
      <c r="L22" s="144" t="s">
        <v>1327</v>
      </c>
      <c r="M22" s="144">
        <f t="shared" si="0"/>
        <v>0</v>
      </c>
      <c r="N22" s="145">
        <v>0.55000000000000004</v>
      </c>
      <c r="O22" s="144" t="s">
        <v>1327</v>
      </c>
      <c r="P22" s="144" t="s">
        <v>1327</v>
      </c>
      <c r="Q22" s="144" t="s">
        <v>1327</v>
      </c>
      <c r="R22" s="97">
        <v>2008</v>
      </c>
      <c r="S22" s="146">
        <f t="shared" si="1"/>
        <v>0</v>
      </c>
    </row>
    <row r="23" spans="1:19" ht="48.75" customHeight="1" x14ac:dyDescent="0.25">
      <c r="A23" s="97">
        <v>16</v>
      </c>
      <c r="B23" s="147" t="s">
        <v>1336</v>
      </c>
      <c r="C23" s="97">
        <v>56</v>
      </c>
      <c r="D23" s="97" t="s">
        <v>1269</v>
      </c>
      <c r="E23" s="97" t="s">
        <v>1385</v>
      </c>
      <c r="F23" s="97">
        <v>2.36</v>
      </c>
      <c r="G23" s="148" t="s">
        <v>1267</v>
      </c>
      <c r="H23" s="93" t="s">
        <v>1272</v>
      </c>
      <c r="I23" s="144" t="s">
        <v>1327</v>
      </c>
      <c r="J23" s="144" t="s">
        <v>1327</v>
      </c>
      <c r="K23" s="144" t="s">
        <v>1327</v>
      </c>
      <c r="L23" s="144" t="s">
        <v>1327</v>
      </c>
      <c r="M23" s="144">
        <f t="shared" si="0"/>
        <v>0</v>
      </c>
      <c r="N23" s="145">
        <v>1.95</v>
      </c>
      <c r="O23" s="144" t="s">
        <v>1327</v>
      </c>
      <c r="P23" s="144" t="s">
        <v>1327</v>
      </c>
      <c r="Q23" s="144" t="s">
        <v>1327</v>
      </c>
      <c r="R23" s="97">
        <v>5198</v>
      </c>
      <c r="S23" s="146">
        <f t="shared" si="1"/>
        <v>0</v>
      </c>
    </row>
    <row r="24" spans="1:19" ht="48.75" customHeight="1" x14ac:dyDescent="0.25">
      <c r="A24" s="97">
        <v>17</v>
      </c>
      <c r="B24" s="147" t="s">
        <v>1336</v>
      </c>
      <c r="C24" s="97">
        <v>30</v>
      </c>
      <c r="D24" s="97" t="s">
        <v>1269</v>
      </c>
      <c r="E24" s="97" t="s">
        <v>1386</v>
      </c>
      <c r="F24" s="97">
        <v>1.27</v>
      </c>
      <c r="G24" s="148" t="s">
        <v>1267</v>
      </c>
      <c r="H24" s="93" t="s">
        <v>1272</v>
      </c>
      <c r="I24" s="144" t="s">
        <v>1327</v>
      </c>
      <c r="J24" s="144" t="s">
        <v>1327</v>
      </c>
      <c r="K24" s="144" t="s">
        <v>1327</v>
      </c>
      <c r="L24" s="144" t="s">
        <v>1327</v>
      </c>
      <c r="M24" s="144">
        <f t="shared" si="0"/>
        <v>0</v>
      </c>
      <c r="N24" s="145">
        <v>0.87</v>
      </c>
      <c r="O24" s="144" t="s">
        <v>1327</v>
      </c>
      <c r="P24" s="144" t="s">
        <v>1327</v>
      </c>
      <c r="Q24" s="144" t="s">
        <v>1327</v>
      </c>
      <c r="R24" s="97">
        <v>1817</v>
      </c>
      <c r="S24" s="146">
        <f t="shared" si="1"/>
        <v>0</v>
      </c>
    </row>
    <row r="25" spans="1:19" ht="38.25" customHeight="1" x14ac:dyDescent="0.25">
      <c r="A25" s="97">
        <v>18</v>
      </c>
      <c r="B25" s="147" t="s">
        <v>1336</v>
      </c>
      <c r="C25" s="97">
        <v>35</v>
      </c>
      <c r="D25" s="97" t="s">
        <v>1269</v>
      </c>
      <c r="E25" s="97" t="s">
        <v>1387</v>
      </c>
      <c r="F25" s="97">
        <v>2.58</v>
      </c>
      <c r="G25" s="148" t="s">
        <v>1267</v>
      </c>
      <c r="H25" s="93" t="s">
        <v>1272</v>
      </c>
      <c r="I25" s="144" t="s">
        <v>1327</v>
      </c>
      <c r="J25" s="144" t="s">
        <v>1327</v>
      </c>
      <c r="K25" s="144" t="s">
        <v>1327</v>
      </c>
      <c r="L25" s="139">
        <v>3.18</v>
      </c>
      <c r="M25" s="144">
        <f t="shared" ref="M25:M26" si="2">ROUND((L25-F25),0)</f>
        <v>1</v>
      </c>
      <c r="N25" s="145"/>
      <c r="O25" s="144" t="s">
        <v>1327</v>
      </c>
      <c r="P25" s="144" t="s">
        <v>1327</v>
      </c>
      <c r="Q25" s="144" t="s">
        <v>1327</v>
      </c>
      <c r="R25" s="97">
        <v>8822</v>
      </c>
      <c r="S25" s="146">
        <f t="shared" si="1"/>
        <v>180</v>
      </c>
    </row>
    <row r="26" spans="1:19" ht="48.75" customHeight="1" x14ac:dyDescent="0.25">
      <c r="A26" s="97">
        <v>19</v>
      </c>
      <c r="B26" s="147" t="s">
        <v>1336</v>
      </c>
      <c r="C26" s="97">
        <v>28</v>
      </c>
      <c r="D26" s="97" t="s">
        <v>1269</v>
      </c>
      <c r="E26" s="97" t="s">
        <v>1388</v>
      </c>
      <c r="F26" s="97">
        <v>0.45</v>
      </c>
      <c r="G26" s="148" t="s">
        <v>1267</v>
      </c>
      <c r="H26" s="93" t="s">
        <v>1272</v>
      </c>
      <c r="I26" s="144" t="s">
        <v>1327</v>
      </c>
      <c r="J26" s="144" t="s">
        <v>1327</v>
      </c>
      <c r="K26" s="144" t="s">
        <v>1327</v>
      </c>
      <c r="L26" s="139">
        <v>3.5</v>
      </c>
      <c r="M26" s="144">
        <f t="shared" si="2"/>
        <v>3</v>
      </c>
      <c r="N26" s="145"/>
      <c r="O26" s="144" t="s">
        <v>1327</v>
      </c>
      <c r="P26" s="144" t="s">
        <v>1327</v>
      </c>
      <c r="Q26" s="144" t="s">
        <v>1327</v>
      </c>
      <c r="R26" s="97">
        <v>13104</v>
      </c>
      <c r="S26" s="146">
        <f t="shared" si="1"/>
        <v>540</v>
      </c>
    </row>
    <row r="27" spans="1:19" ht="41.25" customHeight="1" x14ac:dyDescent="0.25">
      <c r="A27" s="97">
        <v>20</v>
      </c>
      <c r="B27" s="147" t="s">
        <v>1336</v>
      </c>
      <c r="C27" s="97">
        <v>52</v>
      </c>
      <c r="D27" s="97" t="s">
        <v>1269</v>
      </c>
      <c r="E27" s="97" t="s">
        <v>1389</v>
      </c>
      <c r="F27" s="97">
        <v>17.600000000000001</v>
      </c>
      <c r="G27" s="148" t="s">
        <v>1267</v>
      </c>
      <c r="H27" s="93" t="s">
        <v>1272</v>
      </c>
      <c r="I27" s="144" t="s">
        <v>1327</v>
      </c>
      <c r="J27" s="144" t="s">
        <v>1327</v>
      </c>
      <c r="K27" s="144" t="s">
        <v>1327</v>
      </c>
      <c r="L27" s="144" t="s">
        <v>1327</v>
      </c>
      <c r="M27" s="144">
        <f t="shared" si="0"/>
        <v>15</v>
      </c>
      <c r="N27" s="145">
        <v>2.4500000000000002</v>
      </c>
      <c r="O27" s="144" t="s">
        <v>1327</v>
      </c>
      <c r="P27" s="144" t="s">
        <v>1327</v>
      </c>
      <c r="Q27" s="144" t="s">
        <v>1327</v>
      </c>
      <c r="R27" s="97">
        <v>12446</v>
      </c>
      <c r="S27" s="146">
        <f t="shared" si="1"/>
        <v>2700</v>
      </c>
    </row>
    <row r="28" spans="1:19" ht="41.25" customHeight="1" x14ac:dyDescent="0.25">
      <c r="A28" s="97">
        <v>21</v>
      </c>
      <c r="B28" s="147" t="s">
        <v>1336</v>
      </c>
      <c r="C28" s="97">
        <v>37</v>
      </c>
      <c r="D28" s="97" t="s">
        <v>1269</v>
      </c>
      <c r="E28" s="97" t="s">
        <v>1390</v>
      </c>
      <c r="F28" s="97">
        <v>1.95</v>
      </c>
      <c r="G28" s="148" t="s">
        <v>1267</v>
      </c>
      <c r="H28" s="93" t="s">
        <v>1272</v>
      </c>
      <c r="I28" s="144" t="s">
        <v>1327</v>
      </c>
      <c r="J28" s="144" t="s">
        <v>1327</v>
      </c>
      <c r="K28" s="144" t="s">
        <v>1327</v>
      </c>
      <c r="L28" s="144" t="s">
        <v>1327</v>
      </c>
      <c r="M28" s="144">
        <f t="shared" si="0"/>
        <v>0</v>
      </c>
      <c r="N28" s="145">
        <v>1.52</v>
      </c>
      <c r="O28" s="144" t="s">
        <v>1327</v>
      </c>
      <c r="P28" s="144" t="s">
        <v>1327</v>
      </c>
      <c r="Q28" s="144" t="s">
        <v>1327</v>
      </c>
      <c r="R28" s="97">
        <v>2208</v>
      </c>
      <c r="S28" s="146">
        <f t="shared" si="1"/>
        <v>0</v>
      </c>
    </row>
    <row r="29" spans="1:19" ht="41.25" customHeight="1" x14ac:dyDescent="0.25">
      <c r="A29" s="97">
        <v>22</v>
      </c>
      <c r="B29" s="147" t="s">
        <v>1336</v>
      </c>
      <c r="C29" s="97">
        <v>58</v>
      </c>
      <c r="D29" s="97" t="s">
        <v>1269</v>
      </c>
      <c r="E29" s="97" t="s">
        <v>1391</v>
      </c>
      <c r="F29" s="97">
        <v>2.96</v>
      </c>
      <c r="G29" s="148" t="s">
        <v>1267</v>
      </c>
      <c r="H29" s="93" t="s">
        <v>1272</v>
      </c>
      <c r="I29" s="144" t="s">
        <v>1327</v>
      </c>
      <c r="J29" s="144" t="s">
        <v>1327</v>
      </c>
      <c r="K29" s="144" t="s">
        <v>1327</v>
      </c>
      <c r="L29" s="144" t="s">
        <v>1327</v>
      </c>
      <c r="M29" s="144">
        <f t="shared" si="0"/>
        <v>2</v>
      </c>
      <c r="N29" s="145">
        <v>1.32</v>
      </c>
      <c r="O29" s="144" t="s">
        <v>1327</v>
      </c>
      <c r="P29" s="144" t="s">
        <v>1327</v>
      </c>
      <c r="Q29" s="144" t="s">
        <v>1327</v>
      </c>
      <c r="R29" s="97">
        <v>5958</v>
      </c>
      <c r="S29" s="146">
        <f t="shared" si="1"/>
        <v>360</v>
      </c>
    </row>
    <row r="30" spans="1:19" ht="41.25" customHeight="1" x14ac:dyDescent="0.25">
      <c r="A30" s="97">
        <v>23</v>
      </c>
      <c r="B30" s="147" t="s">
        <v>1336</v>
      </c>
      <c r="C30" s="97">
        <v>31</v>
      </c>
      <c r="D30" s="97" t="s">
        <v>1269</v>
      </c>
      <c r="E30" s="97" t="s">
        <v>1392</v>
      </c>
      <c r="F30" s="97">
        <v>0.89</v>
      </c>
      <c r="G30" s="148" t="s">
        <v>1267</v>
      </c>
      <c r="H30" s="93" t="s">
        <v>1272</v>
      </c>
      <c r="I30" s="144" t="s">
        <v>1327</v>
      </c>
      <c r="J30" s="144" t="s">
        <v>1327</v>
      </c>
      <c r="K30" s="144" t="s">
        <v>1327</v>
      </c>
      <c r="L30" s="139">
        <v>1.69</v>
      </c>
      <c r="M30" s="144">
        <f>ROUND((L30-F30),0)</f>
        <v>1</v>
      </c>
      <c r="N30" s="145"/>
      <c r="O30" s="144" t="s">
        <v>1327</v>
      </c>
      <c r="P30" s="144" t="s">
        <v>1327</v>
      </c>
      <c r="Q30" s="144" t="s">
        <v>1327</v>
      </c>
      <c r="R30" s="97">
        <v>2399</v>
      </c>
      <c r="S30" s="146">
        <f t="shared" si="1"/>
        <v>180</v>
      </c>
    </row>
    <row r="31" spans="1:19" ht="41.25" customHeight="1" thickBot="1" x14ac:dyDescent="0.3">
      <c r="A31" s="97">
        <v>24</v>
      </c>
      <c r="B31" s="147" t="s">
        <v>1336</v>
      </c>
      <c r="C31" s="97">
        <v>67</v>
      </c>
      <c r="D31" s="97" t="s">
        <v>1269</v>
      </c>
      <c r="E31" s="97" t="s">
        <v>1393</v>
      </c>
      <c r="F31" s="97">
        <v>2.34</v>
      </c>
      <c r="G31" s="148" t="s">
        <v>1267</v>
      </c>
      <c r="H31" s="93" t="s">
        <v>1272</v>
      </c>
      <c r="I31" s="144" t="s">
        <v>1327</v>
      </c>
      <c r="J31" s="144" t="s">
        <v>1327</v>
      </c>
      <c r="K31" s="144" t="s">
        <v>1327</v>
      </c>
      <c r="L31" s="144" t="s">
        <v>1327</v>
      </c>
      <c r="M31" s="144">
        <f t="shared" si="0"/>
        <v>1</v>
      </c>
      <c r="N31" s="145">
        <v>1.47</v>
      </c>
      <c r="O31" s="144" t="s">
        <v>1327</v>
      </c>
      <c r="P31" s="144" t="s">
        <v>1327</v>
      </c>
      <c r="Q31" s="144" t="s">
        <v>1327</v>
      </c>
      <c r="R31" s="97">
        <v>5737.9999999999991</v>
      </c>
      <c r="S31" s="146">
        <f t="shared" si="1"/>
        <v>180</v>
      </c>
    </row>
    <row r="32" spans="1:19" s="143" customFormat="1" ht="29.25" customHeight="1" thickBot="1" x14ac:dyDescent="0.3">
      <c r="A32" s="179" t="str">
        <f>I4</f>
        <v xml:space="preserve">ಗ್ರಾಮ ಪಂಚಾಯತಿ : ನಲ್ಲೂರು </v>
      </c>
      <c r="B32" s="180"/>
      <c r="C32" s="142">
        <f>SUM(C8:C31)</f>
        <v>827</v>
      </c>
      <c r="D32" s="142"/>
      <c r="E32" s="142"/>
      <c r="F32" s="142">
        <f>SUM(F8:F31)</f>
        <v>54.08</v>
      </c>
      <c r="G32" s="142"/>
      <c r="H32" s="96"/>
      <c r="I32" s="149"/>
      <c r="J32" s="149"/>
      <c r="K32" s="149"/>
      <c r="L32" s="142">
        <f t="shared" ref="L32:N32" si="3">SUM(L8:L31)</f>
        <v>13.129999999999999</v>
      </c>
      <c r="M32" s="142">
        <f t="shared" si="3"/>
        <v>30</v>
      </c>
      <c r="N32" s="142">
        <f t="shared" si="3"/>
        <v>21.169999999999998</v>
      </c>
      <c r="O32" s="149"/>
      <c r="P32" s="149"/>
      <c r="Q32" s="149"/>
      <c r="R32" s="142">
        <f t="shared" ref="R32:S32" si="4">SUM(R8:R31)</f>
        <v>98036</v>
      </c>
      <c r="S32" s="142">
        <f t="shared" si="4"/>
        <v>5400</v>
      </c>
    </row>
    <row r="33" spans="1:19" x14ac:dyDescent="0.25">
      <c r="A33" s="173" t="s">
        <v>1329</v>
      </c>
      <c r="B33" s="173"/>
      <c r="C33" s="173"/>
      <c r="D33" s="173"/>
      <c r="E33" s="173"/>
      <c r="F33" s="173"/>
      <c r="G33" s="173"/>
      <c r="H33" s="173"/>
      <c r="I33" s="173"/>
      <c r="J33" s="173"/>
      <c r="K33" s="173"/>
      <c r="L33" s="173"/>
    </row>
    <row r="34" spans="1:19" ht="13.5" customHeight="1" x14ac:dyDescent="0.25"/>
    <row r="37" spans="1:19" s="143" customFormat="1" x14ac:dyDescent="0.25">
      <c r="A37" s="173" t="s">
        <v>22</v>
      </c>
      <c r="B37" s="173"/>
      <c r="C37" s="173"/>
      <c r="D37" s="173"/>
      <c r="J37" s="173" t="s">
        <v>1330</v>
      </c>
      <c r="K37" s="173"/>
      <c r="L37" s="173"/>
      <c r="M37" s="173"/>
      <c r="N37" s="173"/>
      <c r="P37" s="173" t="s">
        <v>1331</v>
      </c>
      <c r="Q37" s="173"/>
      <c r="R37" s="173"/>
      <c r="S37" s="173"/>
    </row>
  </sheetData>
  <mergeCells count="20">
    <mergeCell ref="A1:S1"/>
    <mergeCell ref="A2:S2"/>
    <mergeCell ref="A3:S3"/>
    <mergeCell ref="A4:E4"/>
    <mergeCell ref="I4:Q4"/>
    <mergeCell ref="A33:L33"/>
    <mergeCell ref="A37:D37"/>
    <mergeCell ref="J37:N37"/>
    <mergeCell ref="P37:S37"/>
    <mergeCell ref="F5:F6"/>
    <mergeCell ref="G5:G6"/>
    <mergeCell ref="H5:Q5"/>
    <mergeCell ref="R5:R6"/>
    <mergeCell ref="S5:S6"/>
    <mergeCell ref="A32:B32"/>
    <mergeCell ref="A5:A6"/>
    <mergeCell ref="B5:B6"/>
    <mergeCell ref="C5:C6"/>
    <mergeCell ref="D5:D6"/>
    <mergeCell ref="E5:E6"/>
  </mergeCells>
  <printOptions horizontalCentered="1"/>
  <pageMargins left="0.15748031496063" right="0.15748031496063" top="0.25" bottom="0.15748031496063" header="0.15748031496063" footer="0.15748031496063"/>
  <pageSetup paperSize="9"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6"/>
  <sheetViews>
    <sheetView zoomScaleNormal="100" zoomScaleSheetLayoutView="70" workbookViewId="0">
      <selection activeCell="K10" sqref="K10"/>
    </sheetView>
  </sheetViews>
  <sheetFormatPr defaultColWidth="8.7109375" defaultRowHeight="15" x14ac:dyDescent="0.25"/>
  <cols>
    <col min="1" max="1" width="8.7109375" style="53"/>
    <col min="2" max="2" width="19.28515625" style="53" customWidth="1"/>
    <col min="3" max="3" width="13" style="53" customWidth="1"/>
    <col min="4" max="4" width="8.7109375" style="53"/>
    <col min="5" max="5" width="19.85546875" style="53" customWidth="1"/>
    <col min="6" max="6" width="26.28515625" style="53" customWidth="1"/>
    <col min="7" max="9" width="10.28515625" style="53" customWidth="1"/>
    <col min="10" max="10" width="12.140625" style="53" customWidth="1"/>
    <col min="11" max="11" width="12.7109375" style="53" customWidth="1"/>
    <col min="12" max="14" width="10.28515625" style="53" customWidth="1"/>
    <col min="15" max="15" width="12.85546875" style="53" customWidth="1"/>
    <col min="16" max="16" width="13.140625" style="53" customWidth="1"/>
    <col min="17" max="16384" width="8.7109375" style="53"/>
  </cols>
  <sheetData>
    <row r="1" spans="1:16" ht="31.5" customHeight="1" x14ac:dyDescent="0.25">
      <c r="A1" s="156" t="s">
        <v>1405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</row>
    <row r="2" spans="1:16" ht="21" customHeight="1" x14ac:dyDescent="0.25">
      <c r="A2" s="156" t="s">
        <v>1400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</row>
    <row r="3" spans="1:16" ht="45" customHeight="1" x14ac:dyDescent="0.25">
      <c r="A3" s="156" t="s">
        <v>1401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</row>
    <row r="4" spans="1:16" ht="21" customHeight="1" x14ac:dyDescent="0.25">
      <c r="A4" s="188" t="s">
        <v>1333</v>
      </c>
      <c r="B4" s="189"/>
      <c r="C4" s="190"/>
      <c r="D4" s="98"/>
      <c r="E4" s="98"/>
      <c r="F4" s="2"/>
      <c r="G4" s="191" t="s">
        <v>1406</v>
      </c>
      <c r="H4" s="191"/>
      <c r="I4" s="191"/>
      <c r="J4" s="191"/>
      <c r="K4" s="191"/>
      <c r="L4" s="191"/>
      <c r="M4" s="191"/>
      <c r="N4" s="191"/>
      <c r="O4" s="2"/>
      <c r="P4" s="2"/>
    </row>
    <row r="5" spans="1:16" ht="39.6" customHeight="1" x14ac:dyDescent="0.25">
      <c r="A5" s="187" t="s">
        <v>1314</v>
      </c>
      <c r="B5" s="187" t="s">
        <v>4</v>
      </c>
      <c r="C5" s="187" t="s">
        <v>1366</v>
      </c>
      <c r="D5" s="187" t="s">
        <v>7</v>
      </c>
      <c r="E5" s="187" t="s">
        <v>8</v>
      </c>
      <c r="F5" s="187" t="s">
        <v>9</v>
      </c>
      <c r="G5" s="187"/>
      <c r="H5" s="187"/>
      <c r="I5" s="187"/>
      <c r="J5" s="187"/>
      <c r="K5" s="187"/>
      <c r="L5" s="187"/>
      <c r="M5" s="187"/>
      <c r="N5" s="187"/>
      <c r="O5" s="187" t="s">
        <v>1315</v>
      </c>
      <c r="P5" s="187" t="s">
        <v>1316</v>
      </c>
    </row>
    <row r="6" spans="1:16" ht="165" x14ac:dyDescent="0.25">
      <c r="A6" s="187"/>
      <c r="B6" s="187"/>
      <c r="C6" s="187"/>
      <c r="D6" s="187"/>
      <c r="E6" s="187"/>
      <c r="F6" s="94" t="s">
        <v>1402</v>
      </c>
      <c r="G6" s="94" t="s">
        <v>1318</v>
      </c>
      <c r="H6" s="94" t="s">
        <v>1319</v>
      </c>
      <c r="I6" s="94" t="s">
        <v>1320</v>
      </c>
      <c r="J6" s="94" t="s">
        <v>1367</v>
      </c>
      <c r="K6" s="94" t="s">
        <v>1324</v>
      </c>
      <c r="L6" s="94" t="s">
        <v>1325</v>
      </c>
      <c r="M6" s="94" t="s">
        <v>1369</v>
      </c>
      <c r="N6" s="94" t="s">
        <v>18</v>
      </c>
      <c r="O6" s="187"/>
      <c r="P6" s="187"/>
    </row>
    <row r="7" spans="1:16" x14ac:dyDescent="0.25">
      <c r="A7" s="94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</row>
    <row r="8" spans="1:16" ht="29.25" customHeight="1" x14ac:dyDescent="0.25">
      <c r="A8" s="94">
        <v>1</v>
      </c>
      <c r="B8" s="94" t="s">
        <v>1338</v>
      </c>
      <c r="C8" s="94" t="s">
        <v>1403</v>
      </c>
      <c r="D8" s="94">
        <v>0.1</v>
      </c>
      <c r="E8" s="94" t="s">
        <v>1267</v>
      </c>
      <c r="F8" s="130" t="s">
        <v>1272</v>
      </c>
      <c r="G8" s="95" t="s">
        <v>1327</v>
      </c>
      <c r="H8" s="95" t="s">
        <v>1327</v>
      </c>
      <c r="I8" s="95" t="s">
        <v>1327</v>
      </c>
      <c r="J8" s="131">
        <v>1</v>
      </c>
      <c r="K8" s="95" t="s">
        <v>1327</v>
      </c>
      <c r="L8" s="95" t="s">
        <v>1327</v>
      </c>
      <c r="M8" s="95" t="s">
        <v>1327</v>
      </c>
      <c r="N8" s="95" t="s">
        <v>1327</v>
      </c>
      <c r="O8" s="94">
        <v>891</v>
      </c>
      <c r="P8" s="94"/>
    </row>
    <row r="9" spans="1:16" ht="29.25" customHeight="1" x14ac:dyDescent="0.25">
      <c r="A9" s="94">
        <v>2</v>
      </c>
      <c r="B9" s="94" t="s">
        <v>1338</v>
      </c>
      <c r="C9" s="94" t="s">
        <v>1404</v>
      </c>
      <c r="D9" s="94">
        <v>1</v>
      </c>
      <c r="E9" s="94" t="s">
        <v>1267</v>
      </c>
      <c r="F9" s="130" t="s">
        <v>1272</v>
      </c>
      <c r="G9" s="95" t="s">
        <v>1327</v>
      </c>
      <c r="H9" s="95" t="s">
        <v>1327</v>
      </c>
      <c r="I9" s="95" t="s">
        <v>1327</v>
      </c>
      <c r="J9" s="95" t="s">
        <v>1327</v>
      </c>
      <c r="K9" s="131">
        <v>0.33</v>
      </c>
      <c r="L9" s="95" t="s">
        <v>1327</v>
      </c>
      <c r="M9" s="95" t="s">
        <v>1327</v>
      </c>
      <c r="N9" s="95" t="s">
        <v>1327</v>
      </c>
      <c r="O9" s="94">
        <v>216</v>
      </c>
      <c r="P9" s="94"/>
    </row>
    <row r="10" spans="1:16" ht="29.25" customHeight="1" x14ac:dyDescent="0.25">
      <c r="A10" s="94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2">
        <f>+O9+O8</f>
        <v>1107</v>
      </c>
      <c r="P10" s="94"/>
    </row>
    <row r="12" spans="1:16" s="51" customFormat="1" x14ac:dyDescent="0.25">
      <c r="A12" s="156" t="s">
        <v>1329</v>
      </c>
      <c r="B12" s="156"/>
      <c r="C12" s="156"/>
      <c r="D12" s="156"/>
      <c r="E12" s="156"/>
      <c r="F12" s="156"/>
      <c r="G12" s="156"/>
      <c r="H12" s="156"/>
      <c r="I12" s="156"/>
      <c r="J12" s="156"/>
    </row>
    <row r="13" spans="1:16" s="51" customFormat="1" x14ac:dyDescent="0.25"/>
    <row r="14" spans="1:16" s="51" customFormat="1" x14ac:dyDescent="0.25"/>
    <row r="15" spans="1:16" s="51" customFormat="1" x14ac:dyDescent="0.25"/>
    <row r="16" spans="1:16" s="51" customFormat="1" x14ac:dyDescent="0.25">
      <c r="A16" s="156" t="s">
        <v>22</v>
      </c>
      <c r="B16" s="156"/>
      <c r="H16" s="156" t="s">
        <v>1330</v>
      </c>
      <c r="I16" s="156"/>
      <c r="J16" s="156"/>
      <c r="K16" s="156"/>
      <c r="M16" s="156" t="s">
        <v>1331</v>
      </c>
      <c r="N16" s="156"/>
      <c r="O16" s="156"/>
      <c r="P16" s="156"/>
    </row>
  </sheetData>
  <mergeCells count="17">
    <mergeCell ref="A1:P1"/>
    <mergeCell ref="A2:P2"/>
    <mergeCell ref="A3:P3"/>
    <mergeCell ref="A4:C4"/>
    <mergeCell ref="G4:N4"/>
    <mergeCell ref="F5:N5"/>
    <mergeCell ref="O5:O6"/>
    <mergeCell ref="P5:P6"/>
    <mergeCell ref="A12:J12"/>
    <mergeCell ref="A16:B16"/>
    <mergeCell ref="H16:K16"/>
    <mergeCell ref="M16:P16"/>
    <mergeCell ref="A5:A6"/>
    <mergeCell ref="B5:B6"/>
    <mergeCell ref="C5:C6"/>
    <mergeCell ref="D5:D6"/>
    <mergeCell ref="E5:E6"/>
  </mergeCells>
  <printOptions horizontalCentered="1"/>
  <pageMargins left="0.23622047244094499" right="0.196850393700787" top="0.35433070866141703" bottom="0.15748031496063" header="0.31496062992126" footer="0.15748031496063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4"/>
  <sheetViews>
    <sheetView view="pageBreakPreview" zoomScale="70" zoomScaleNormal="85" zoomScaleSheetLayoutView="7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6" sqref="J6"/>
    </sheetView>
  </sheetViews>
  <sheetFormatPr defaultRowHeight="15" x14ac:dyDescent="0.25"/>
  <cols>
    <col min="1" max="1" width="6.5703125" customWidth="1"/>
    <col min="2" max="2" width="23" customWidth="1"/>
    <col min="3" max="3" width="29.85546875" bestFit="1" customWidth="1"/>
    <col min="4" max="4" width="15.42578125" customWidth="1"/>
    <col min="5" max="5" width="23.28515625" customWidth="1"/>
    <col min="6" max="6" width="21.28515625" customWidth="1"/>
    <col min="7" max="7" width="15.42578125" customWidth="1"/>
    <col min="8" max="8" width="17.140625" customWidth="1"/>
    <col min="9" max="9" width="20.42578125" customWidth="1"/>
    <col min="10" max="10" width="21.140625" customWidth="1"/>
    <col min="11" max="11" width="18.42578125" customWidth="1"/>
    <col min="12" max="12" width="13.28515625" customWidth="1"/>
    <col min="13" max="13" width="15.42578125" customWidth="1"/>
    <col min="14" max="14" width="19.28515625" customWidth="1"/>
    <col min="15" max="15" width="16.5703125" customWidth="1"/>
    <col min="16" max="16" width="22.5703125" customWidth="1"/>
  </cols>
  <sheetData>
    <row r="1" spans="1:16" ht="46.5" customHeight="1" x14ac:dyDescent="0.25">
      <c r="A1" s="199" t="s">
        <v>31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6" ht="24" customHeight="1" x14ac:dyDescent="0.25">
      <c r="A2" s="201" t="s">
        <v>47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3"/>
    </row>
    <row r="3" spans="1:16" ht="32.25" customHeight="1" x14ac:dyDescent="0.25">
      <c r="A3" s="206" t="s">
        <v>1398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8"/>
    </row>
    <row r="4" spans="1:16" ht="24.75" customHeight="1" x14ac:dyDescent="0.25">
      <c r="A4" s="204" t="s">
        <v>3</v>
      </c>
      <c r="B4" s="204" t="s">
        <v>5</v>
      </c>
      <c r="C4" s="204" t="s">
        <v>34</v>
      </c>
      <c r="D4" s="127" t="s">
        <v>33</v>
      </c>
      <c r="E4" s="205" t="s">
        <v>9</v>
      </c>
      <c r="F4" s="205"/>
      <c r="G4" s="205"/>
      <c r="H4" s="205"/>
      <c r="I4" s="205"/>
      <c r="J4" s="205"/>
      <c r="K4" s="205"/>
      <c r="L4" s="205"/>
      <c r="M4" s="205"/>
      <c r="N4" s="127" t="s">
        <v>44</v>
      </c>
      <c r="O4" s="196" t="s">
        <v>45</v>
      </c>
      <c r="P4" s="196" t="s">
        <v>46</v>
      </c>
    </row>
    <row r="5" spans="1:16" ht="105.75" customHeight="1" x14ac:dyDescent="0.25">
      <c r="A5" s="204"/>
      <c r="B5" s="204"/>
      <c r="C5" s="204"/>
      <c r="D5" s="127" t="s">
        <v>33</v>
      </c>
      <c r="E5" s="128" t="s">
        <v>35</v>
      </c>
      <c r="F5" s="128" t="s">
        <v>36</v>
      </c>
      <c r="G5" s="128" t="s">
        <v>37</v>
      </c>
      <c r="H5" s="128" t="s">
        <v>38</v>
      </c>
      <c r="I5" s="128" t="s">
        <v>39</v>
      </c>
      <c r="J5" s="128" t="s">
        <v>40</v>
      </c>
      <c r="K5" s="128" t="s">
        <v>41</v>
      </c>
      <c r="L5" s="128" t="s">
        <v>42</v>
      </c>
      <c r="M5" s="128" t="s">
        <v>43</v>
      </c>
      <c r="N5" s="129"/>
      <c r="O5" s="197"/>
      <c r="P5" s="197"/>
    </row>
    <row r="6" spans="1:16" s="49" customFormat="1" ht="22.5" customHeight="1" x14ac:dyDescent="0.25">
      <c r="A6" s="194">
        <v>8</v>
      </c>
      <c r="B6" s="194" t="str">
        <f>ಘೋಷ್ವಾರೆ.!B78</f>
        <v xml:space="preserve">ನಲ್ಲೂರು </v>
      </c>
      <c r="C6" s="48" t="s">
        <v>68</v>
      </c>
      <c r="D6" s="48">
        <f>ಘೋಷ್ವಾರೆ.!D78</f>
        <v>23</v>
      </c>
      <c r="E6" s="48">
        <f>ಘೋಷ್ವಾರೆ.!E78</f>
        <v>0</v>
      </c>
      <c r="F6" s="48">
        <f>ಘೋಷ್ವಾರೆ.!F78</f>
        <v>0</v>
      </c>
      <c r="G6" s="48">
        <f>ಘೋಷ್ವಾರೆ.!G78</f>
        <v>0</v>
      </c>
      <c r="H6" s="48">
        <f>ಘೋಷ್ವಾರೆ.!H78</f>
        <v>0</v>
      </c>
      <c r="I6" s="48">
        <f>ಘೋಷ್ವಾರೆ.!I78</f>
        <v>17</v>
      </c>
      <c r="J6" s="48">
        <f>ಘೋಷ್ವಾರೆ.!J78</f>
        <v>1</v>
      </c>
      <c r="K6" s="48">
        <f>ಘೋಷ್ವಾರೆ.!K78</f>
        <v>0</v>
      </c>
      <c r="L6" s="48">
        <f>ಘೋಷ್ವಾರೆ.!L78</f>
        <v>0</v>
      </c>
      <c r="M6" s="48">
        <f>ಘೋಷ್ವಾರೆ.!M78</f>
        <v>0</v>
      </c>
      <c r="N6" s="48">
        <f>ಘೋಷ್ವಾರೆ.!N78</f>
        <v>0</v>
      </c>
      <c r="O6" s="48">
        <f>ಘೋಷ್ವಾರೆ.!O78</f>
        <v>18</v>
      </c>
      <c r="P6" s="48">
        <f>ಘೋಷ್ವಾರೆ.!P78</f>
        <v>11160</v>
      </c>
    </row>
    <row r="7" spans="1:16" s="49" customFormat="1" ht="22.5" customHeight="1" x14ac:dyDescent="0.25">
      <c r="A7" s="194"/>
      <c r="B7" s="194"/>
      <c r="C7" s="48" t="s">
        <v>69</v>
      </c>
      <c r="D7" s="48">
        <f>ಘೋಷ್ವಾರೆ.!D79</f>
        <v>24</v>
      </c>
      <c r="E7" s="48">
        <f>ಘೋಷ್ವಾರೆ.!E79</f>
        <v>0</v>
      </c>
      <c r="F7" s="48">
        <f>ಘೋಷ್ವಾರೆ.!F79</f>
        <v>0</v>
      </c>
      <c r="G7" s="48">
        <f>ಘೋಷ್ವಾರೆ.!G79</f>
        <v>0</v>
      </c>
      <c r="H7" s="48">
        <f>ಘೋಷ್ವಾರೆ.!H79</f>
        <v>0</v>
      </c>
      <c r="I7" s="48">
        <f>ಘೋಷ್ವಾರೆ.!I79</f>
        <v>6</v>
      </c>
      <c r="J7" s="48">
        <f>ಘೋಷ್ವಾರೆ.!J79</f>
        <v>5</v>
      </c>
      <c r="K7" s="48">
        <f>ಘೋಷ್ವಾರೆ.!K79</f>
        <v>0</v>
      </c>
      <c r="L7" s="48">
        <f>ಘೋಷ್ವಾರೆ.!L79</f>
        <v>0</v>
      </c>
      <c r="M7" s="48">
        <f>ಘೋಷ್ವಾರೆ.!M79</f>
        <v>0</v>
      </c>
      <c r="N7" s="48">
        <f>ಘೋಷ್ವಾರೆ.!N79</f>
        <v>0</v>
      </c>
      <c r="O7" s="48">
        <f>ಘೋಷ್ವಾರೆ.!O79</f>
        <v>11</v>
      </c>
      <c r="P7" s="48">
        <f>ಘೋಷ್ವಾರೆ.!P79</f>
        <v>5400</v>
      </c>
    </row>
    <row r="8" spans="1:16" s="49" customFormat="1" ht="22.5" customHeight="1" x14ac:dyDescent="0.25">
      <c r="A8" s="194"/>
      <c r="B8" s="194"/>
      <c r="C8" s="48" t="s">
        <v>70</v>
      </c>
      <c r="D8" s="48">
        <f>ಘೋಷ್ವಾರೆ.!D80</f>
        <v>2</v>
      </c>
      <c r="E8" s="48">
        <f>ಘೋಷ್ವಾರೆ.!E80</f>
        <v>0</v>
      </c>
      <c r="F8" s="48">
        <f>ಘೋಷ್ವಾರೆ.!F80</f>
        <v>0</v>
      </c>
      <c r="G8" s="48">
        <f>ಘೋಷ್ವಾರೆ.!G80</f>
        <v>0</v>
      </c>
      <c r="H8" s="48">
        <f>ಘೋಷ್ವಾರೆ.!H80</f>
        <v>0</v>
      </c>
      <c r="I8" s="48">
        <f>ಘೋಷ್ವಾರೆ.!I80</f>
        <v>0</v>
      </c>
      <c r="J8" s="48">
        <f>ಘೋಷ್ವಾರೆ.!J80</f>
        <v>0</v>
      </c>
      <c r="K8" s="48">
        <f>ಘೋಷ್ವಾರೆ.!K80</f>
        <v>0</v>
      </c>
      <c r="L8" s="48">
        <f>ಘೋಷ್ವಾರೆ.!L80</f>
        <v>0</v>
      </c>
      <c r="M8" s="48">
        <f>ಘೋಷ್ವಾರೆ.!M80</f>
        <v>0</v>
      </c>
      <c r="N8" s="48">
        <f>ಘೋಷ್ವಾರೆ.!N80</f>
        <v>0</v>
      </c>
      <c r="O8" s="48">
        <f>ಘೋಷ್ವಾರೆ.!O80</f>
        <v>0</v>
      </c>
      <c r="P8" s="48">
        <f>ಘೋಷ್ವಾರೆ.!P80</f>
        <v>0</v>
      </c>
    </row>
    <row r="9" spans="1:16" ht="22.5" customHeight="1" x14ac:dyDescent="0.25">
      <c r="A9" s="1"/>
      <c r="B9" s="192"/>
      <c r="C9" s="193"/>
      <c r="D9" s="46">
        <f t="shared" ref="D9:P9" si="0">SUM(D6:D8)</f>
        <v>49</v>
      </c>
      <c r="E9" s="46">
        <f t="shared" si="0"/>
        <v>0</v>
      </c>
      <c r="F9" s="46">
        <f t="shared" si="0"/>
        <v>0</v>
      </c>
      <c r="G9" s="46">
        <f t="shared" si="0"/>
        <v>0</v>
      </c>
      <c r="H9" s="46">
        <f t="shared" si="0"/>
        <v>0</v>
      </c>
      <c r="I9" s="46">
        <f t="shared" si="0"/>
        <v>23</v>
      </c>
      <c r="J9" s="46">
        <f t="shared" si="0"/>
        <v>6</v>
      </c>
      <c r="K9" s="46">
        <f t="shared" si="0"/>
        <v>0</v>
      </c>
      <c r="L9" s="46">
        <f t="shared" si="0"/>
        <v>0</v>
      </c>
      <c r="M9" s="46">
        <f t="shared" si="0"/>
        <v>0</v>
      </c>
      <c r="N9" s="46">
        <f t="shared" si="0"/>
        <v>0</v>
      </c>
      <c r="O9" s="46">
        <f t="shared" si="0"/>
        <v>29</v>
      </c>
      <c r="P9" s="46">
        <f t="shared" si="0"/>
        <v>16560</v>
      </c>
    </row>
    <row r="10" spans="1:16" ht="22.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6" ht="24" customHeight="1" x14ac:dyDescent="0.25">
      <c r="A11" s="198"/>
      <c r="B11" s="198"/>
      <c r="C11" s="198"/>
      <c r="D11" s="198"/>
      <c r="E11" s="198"/>
      <c r="F11" s="198"/>
      <c r="G11" s="198"/>
      <c r="H11" s="198"/>
      <c r="I11" s="198"/>
    </row>
    <row r="13" spans="1:16" x14ac:dyDescent="0.25">
      <c r="A13" s="195"/>
      <c r="B13" s="195"/>
      <c r="C13" s="195"/>
      <c r="D13" s="195"/>
      <c r="G13" s="195"/>
      <c r="H13" s="195"/>
      <c r="I13" s="195"/>
      <c r="J13" s="195"/>
      <c r="M13" s="195" t="s">
        <v>48</v>
      </c>
      <c r="N13" s="195"/>
      <c r="O13" s="195"/>
      <c r="P13" s="195"/>
    </row>
    <row r="14" spans="1:16" x14ac:dyDescent="0.25">
      <c r="M14" s="195" t="s">
        <v>49</v>
      </c>
      <c r="N14" s="195"/>
      <c r="O14" s="195"/>
      <c r="P14" s="195"/>
    </row>
  </sheetData>
  <mergeCells count="17">
    <mergeCell ref="A1:P1"/>
    <mergeCell ref="A2:P2"/>
    <mergeCell ref="A4:A5"/>
    <mergeCell ref="B4:B5"/>
    <mergeCell ref="C4:C5"/>
    <mergeCell ref="E4:M4"/>
    <mergeCell ref="A3:P3"/>
    <mergeCell ref="B9:C9"/>
    <mergeCell ref="B6:B8"/>
    <mergeCell ref="M14:P14"/>
    <mergeCell ref="O4:O5"/>
    <mergeCell ref="P4:P5"/>
    <mergeCell ref="A11:I11"/>
    <mergeCell ref="A13:D13"/>
    <mergeCell ref="G13:J13"/>
    <mergeCell ref="M13:P13"/>
    <mergeCell ref="A6:A8"/>
  </mergeCells>
  <printOptions horizontalCentered="1" verticalCentered="1"/>
  <pageMargins left="0.70866141732283472" right="0" top="0.74803149606299213" bottom="0.35433070866141736" header="0" footer="0"/>
  <pageSetup paperSize="9" scale="4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90"/>
  <sheetViews>
    <sheetView view="pageBreakPreview" topLeftCell="A73" zoomScale="55" zoomScaleNormal="85" zoomScaleSheetLayoutView="55" workbookViewId="0">
      <selection activeCell="D78" sqref="D78"/>
    </sheetView>
  </sheetViews>
  <sheetFormatPr defaultRowHeight="15" x14ac:dyDescent="0.25"/>
  <cols>
    <col min="1" max="1" width="12" customWidth="1"/>
    <col min="2" max="2" width="51.28515625" bestFit="1" customWidth="1"/>
    <col min="3" max="3" width="45" style="39" customWidth="1"/>
    <col min="4" max="4" width="18.7109375" customWidth="1"/>
    <col min="5" max="5" width="19.28515625" customWidth="1"/>
    <col min="6" max="8" width="16" customWidth="1"/>
    <col min="9" max="10" width="18.85546875" customWidth="1"/>
    <col min="11" max="15" width="16" customWidth="1"/>
    <col min="16" max="16" width="22.5703125" customWidth="1"/>
  </cols>
  <sheetData>
    <row r="1" spans="1:17" ht="114" hidden="1" customHeight="1" x14ac:dyDescent="0.25">
      <c r="A1" s="221" t="s">
        <v>31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</row>
    <row r="2" spans="1:17" ht="49.5" hidden="1" customHeight="1" thickBot="1" x14ac:dyDescent="0.3">
      <c r="A2" s="223" t="s">
        <v>32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5"/>
    </row>
    <row r="3" spans="1:17" s="80" customFormat="1" ht="81.75" hidden="1" customHeight="1" thickBot="1" x14ac:dyDescent="0.3">
      <c r="A3" s="226" t="s">
        <v>1361</v>
      </c>
      <c r="B3" s="227"/>
      <c r="C3" s="227"/>
      <c r="D3" s="228"/>
      <c r="E3" s="229" t="e">
        <f>'ನಮೂನೆ-1CNG'!#REF!</f>
        <v>#REF!</v>
      </c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1"/>
    </row>
    <row r="4" spans="1:17" s="81" customFormat="1" ht="74.25" hidden="1" customHeight="1" thickBot="1" x14ac:dyDescent="0.4">
      <c r="A4" s="211" t="s">
        <v>3</v>
      </c>
      <c r="B4" s="211" t="s">
        <v>5</v>
      </c>
      <c r="C4" s="211" t="s">
        <v>34</v>
      </c>
      <c r="D4" s="211" t="s">
        <v>33</v>
      </c>
      <c r="E4" s="213" t="s">
        <v>9</v>
      </c>
      <c r="F4" s="214"/>
      <c r="G4" s="214"/>
      <c r="H4" s="214"/>
      <c r="I4" s="214"/>
      <c r="J4" s="214"/>
      <c r="K4" s="214"/>
      <c r="L4" s="214"/>
      <c r="M4" s="215"/>
      <c r="N4" s="216" t="s">
        <v>44</v>
      </c>
      <c r="O4" s="216" t="s">
        <v>45</v>
      </c>
      <c r="P4" s="216" t="s">
        <v>46</v>
      </c>
    </row>
    <row r="5" spans="1:17" s="81" customFormat="1" ht="328.5" hidden="1" customHeight="1" thickBot="1" x14ac:dyDescent="0.4">
      <c r="A5" s="212"/>
      <c r="B5" s="212"/>
      <c r="C5" s="212"/>
      <c r="D5" s="212"/>
      <c r="E5" s="82" t="s">
        <v>35</v>
      </c>
      <c r="F5" s="82" t="s">
        <v>36</v>
      </c>
      <c r="G5" s="82" t="s">
        <v>37</v>
      </c>
      <c r="H5" s="82" t="s">
        <v>38</v>
      </c>
      <c r="I5" s="82" t="s">
        <v>39</v>
      </c>
      <c r="J5" s="82" t="s">
        <v>40</v>
      </c>
      <c r="K5" s="82" t="s">
        <v>41</v>
      </c>
      <c r="L5" s="82" t="s">
        <v>42</v>
      </c>
      <c r="M5" s="82" t="s">
        <v>43</v>
      </c>
      <c r="N5" s="217"/>
      <c r="O5" s="217"/>
      <c r="P5" s="217"/>
    </row>
    <row r="6" spans="1:17" s="7" customFormat="1" ht="68.25" hidden="1" customHeight="1" thickBot="1" x14ac:dyDescent="0.3">
      <c r="A6" s="91">
        <v>1</v>
      </c>
      <c r="B6" s="88" t="s">
        <v>1362</v>
      </c>
      <c r="C6" s="89" t="s">
        <v>68</v>
      </c>
      <c r="D6" s="84" t="e">
        <f>'ನಮೂನೆ-1CNG'!#REF!</f>
        <v>#REF!</v>
      </c>
      <c r="E6" s="84">
        <v>0</v>
      </c>
      <c r="F6" s="84">
        <v>0</v>
      </c>
      <c r="G6" s="84">
        <v>0</v>
      </c>
      <c r="H6" s="84">
        <v>0</v>
      </c>
      <c r="I6" s="84">
        <v>5</v>
      </c>
      <c r="J6" s="84">
        <v>0</v>
      </c>
      <c r="K6" s="84">
        <v>0</v>
      </c>
      <c r="L6" s="84">
        <v>0</v>
      </c>
      <c r="M6" s="84">
        <v>0</v>
      </c>
      <c r="N6" s="84">
        <v>0</v>
      </c>
      <c r="O6" s="84">
        <f>E6+F6+G6+H6+I6+J6+K6+L6+M6+N6</f>
        <v>5</v>
      </c>
      <c r="P6" s="85" t="e">
        <f>'ನಮೂನೆ-1CNG'!#REF!</f>
        <v>#REF!</v>
      </c>
      <c r="Q6" s="83"/>
    </row>
    <row r="7" spans="1:17" s="7" customFormat="1" ht="68.25" hidden="1" customHeight="1" thickBot="1" x14ac:dyDescent="0.3">
      <c r="A7" s="91">
        <v>2</v>
      </c>
      <c r="B7" s="88" t="s">
        <v>1362</v>
      </c>
      <c r="C7" s="89" t="s">
        <v>69</v>
      </c>
      <c r="D7" s="84">
        <v>7</v>
      </c>
      <c r="E7" s="84">
        <v>0</v>
      </c>
      <c r="F7" s="84">
        <v>0</v>
      </c>
      <c r="G7" s="84">
        <v>0</v>
      </c>
      <c r="H7" s="84">
        <v>0</v>
      </c>
      <c r="I7" s="84">
        <v>1</v>
      </c>
      <c r="J7" s="84">
        <v>2</v>
      </c>
      <c r="K7" s="84">
        <v>0</v>
      </c>
      <c r="L7" s="84">
        <v>0</v>
      </c>
      <c r="M7" s="84">
        <v>0</v>
      </c>
      <c r="N7" s="84">
        <v>0</v>
      </c>
      <c r="O7" s="84">
        <f>E7+F7+G7+H7+I7+J7+K7+L7+M7+N7</f>
        <v>3</v>
      </c>
      <c r="P7" s="85">
        <v>720</v>
      </c>
    </row>
    <row r="8" spans="1:17" s="7" customFormat="1" ht="68.25" hidden="1" customHeight="1" thickBot="1" x14ac:dyDescent="0.3">
      <c r="A8" s="91">
        <v>3</v>
      </c>
      <c r="B8" s="88" t="s">
        <v>1362</v>
      </c>
      <c r="C8" s="89" t="s">
        <v>1299</v>
      </c>
      <c r="D8" s="84">
        <v>2</v>
      </c>
      <c r="E8" s="84">
        <v>0</v>
      </c>
      <c r="F8" s="84">
        <v>0</v>
      </c>
      <c r="G8" s="84">
        <v>0</v>
      </c>
      <c r="H8" s="84">
        <v>0</v>
      </c>
      <c r="I8" s="84">
        <v>0</v>
      </c>
      <c r="J8" s="84">
        <v>0</v>
      </c>
      <c r="K8" s="84">
        <v>0</v>
      </c>
      <c r="L8" s="90">
        <v>0</v>
      </c>
      <c r="M8" s="84">
        <v>0</v>
      </c>
      <c r="N8" s="84">
        <v>0</v>
      </c>
      <c r="O8" s="84">
        <f>E8+F8+G8+H8+I8+J8+K8+L8+M8+N8</f>
        <v>0</v>
      </c>
      <c r="P8" s="85"/>
    </row>
    <row r="9" spans="1:17" s="7" customFormat="1" ht="43.5" hidden="1" customHeight="1" thickBot="1" x14ac:dyDescent="0.3">
      <c r="A9" s="218" t="s">
        <v>1309</v>
      </c>
      <c r="B9" s="219"/>
      <c r="C9" s="220"/>
      <c r="D9" s="86" t="e">
        <f>SUM(D6:D8)</f>
        <v>#REF!</v>
      </c>
      <c r="E9" s="86">
        <f t="shared" ref="E9:P9" si="0">SUM(E6:E8)</f>
        <v>0</v>
      </c>
      <c r="F9" s="86">
        <f t="shared" si="0"/>
        <v>0</v>
      </c>
      <c r="G9" s="86">
        <f t="shared" si="0"/>
        <v>0</v>
      </c>
      <c r="H9" s="86">
        <f t="shared" si="0"/>
        <v>0</v>
      </c>
      <c r="I9" s="86">
        <f t="shared" si="0"/>
        <v>6</v>
      </c>
      <c r="J9" s="86">
        <f t="shared" si="0"/>
        <v>2</v>
      </c>
      <c r="K9" s="86">
        <f t="shared" si="0"/>
        <v>0</v>
      </c>
      <c r="L9" s="86">
        <f t="shared" si="0"/>
        <v>0</v>
      </c>
      <c r="M9" s="86">
        <f t="shared" si="0"/>
        <v>0</v>
      </c>
      <c r="N9" s="86">
        <f t="shared" si="0"/>
        <v>0</v>
      </c>
      <c r="O9" s="86">
        <f t="shared" si="0"/>
        <v>8</v>
      </c>
      <c r="P9" s="86" t="e">
        <f t="shared" si="0"/>
        <v>#REF!</v>
      </c>
    </row>
    <row r="10" spans="1:17" hidden="1" x14ac:dyDescent="0.25"/>
    <row r="11" spans="1:17" hidden="1" x14ac:dyDescent="0.25"/>
    <row r="12" spans="1:17" s="13" customFormat="1" ht="24" hidden="1" customHeight="1" x14ac:dyDescent="0.4">
      <c r="A12" s="209" t="s">
        <v>21</v>
      </c>
      <c r="B12" s="209"/>
      <c r="C12" s="209"/>
      <c r="D12" s="209"/>
      <c r="E12" s="209"/>
      <c r="F12" s="209"/>
      <c r="G12" s="209"/>
      <c r="H12" s="209"/>
      <c r="I12" s="209"/>
    </row>
    <row r="13" spans="1:17" s="13" customFormat="1" ht="24" hidden="1" customHeight="1" x14ac:dyDescent="0.4">
      <c r="A13" s="19"/>
      <c r="B13" s="19"/>
      <c r="C13" s="36"/>
      <c r="D13" s="19"/>
      <c r="E13" s="19"/>
      <c r="F13" s="19"/>
      <c r="G13" s="19"/>
      <c r="H13" s="19"/>
      <c r="I13" s="19"/>
    </row>
    <row r="14" spans="1:17" s="13" customFormat="1" ht="24" hidden="1" customHeight="1" x14ac:dyDescent="0.4">
      <c r="A14" s="19"/>
      <c r="B14" s="19"/>
      <c r="C14" s="36"/>
      <c r="D14" s="19"/>
      <c r="E14" s="19"/>
      <c r="F14" s="19"/>
      <c r="G14" s="19"/>
      <c r="H14" s="19"/>
      <c r="I14" s="19"/>
    </row>
    <row r="15" spans="1:17" s="13" customFormat="1" ht="24" hidden="1" customHeight="1" x14ac:dyDescent="0.4">
      <c r="A15" s="19"/>
      <c r="B15" s="19"/>
      <c r="C15" s="36"/>
      <c r="D15" s="19"/>
      <c r="E15" s="19"/>
      <c r="F15" s="19"/>
      <c r="G15" s="19"/>
      <c r="H15" s="19"/>
      <c r="I15" s="19"/>
    </row>
    <row r="16" spans="1:17" s="13" customFormat="1" ht="24" hidden="1" customHeight="1" x14ac:dyDescent="0.4">
      <c r="A16" s="19"/>
      <c r="B16" s="19"/>
      <c r="C16" s="36"/>
      <c r="D16" s="19"/>
      <c r="E16" s="19"/>
      <c r="F16" s="19"/>
      <c r="G16" s="19"/>
      <c r="H16" s="19"/>
      <c r="I16" s="19"/>
    </row>
    <row r="17" spans="1:16" s="13" customFormat="1" ht="26.25" hidden="1" x14ac:dyDescent="0.4">
      <c r="C17" s="37"/>
    </row>
    <row r="18" spans="1:16" s="87" customFormat="1" ht="26.25" hidden="1" x14ac:dyDescent="0.4">
      <c r="A18" s="210" t="s">
        <v>22</v>
      </c>
      <c r="B18" s="210"/>
      <c r="C18" s="210"/>
      <c r="D18" s="210"/>
      <c r="E18" s="210" t="s">
        <v>23</v>
      </c>
      <c r="F18" s="210"/>
      <c r="G18" s="210"/>
      <c r="H18" s="210"/>
      <c r="I18" s="210"/>
      <c r="J18" s="210"/>
      <c r="K18" s="210" t="s">
        <v>24</v>
      </c>
      <c r="L18" s="210"/>
      <c r="M18" s="210"/>
      <c r="N18" s="210"/>
      <c r="O18" s="210"/>
      <c r="P18" s="210"/>
    </row>
    <row r="19" spans="1:16" hidden="1" x14ac:dyDescent="0.25"/>
    <row r="20" spans="1:16" hidden="1" x14ac:dyDescent="0.25"/>
    <row r="21" spans="1:16" hidden="1" x14ac:dyDescent="0.25"/>
    <row r="22" spans="1:16" hidden="1" x14ac:dyDescent="0.25"/>
    <row r="23" spans="1:16" hidden="1" x14ac:dyDescent="0.25"/>
    <row r="24" spans="1:16" hidden="1" x14ac:dyDescent="0.25"/>
    <row r="25" spans="1:16" hidden="1" x14ac:dyDescent="0.25"/>
    <row r="26" spans="1:16" hidden="1" x14ac:dyDescent="0.25"/>
    <row r="27" spans="1:16" hidden="1" x14ac:dyDescent="0.25"/>
    <row r="28" spans="1:16" hidden="1" x14ac:dyDescent="0.25"/>
    <row r="29" spans="1:16" hidden="1" x14ac:dyDescent="0.25"/>
    <row r="30" spans="1:16" hidden="1" x14ac:dyDescent="0.25"/>
    <row r="31" spans="1:16" hidden="1" x14ac:dyDescent="0.25"/>
    <row r="32" spans="1:16" hidden="1" x14ac:dyDescent="0.25"/>
    <row r="33" spans="1:17" hidden="1" x14ac:dyDescent="0.25"/>
    <row r="34" spans="1:17" hidden="1" x14ac:dyDescent="0.25"/>
    <row r="35" spans="1:17" hidden="1" x14ac:dyDescent="0.25"/>
    <row r="36" spans="1:17" hidden="1" x14ac:dyDescent="0.25"/>
    <row r="37" spans="1:17" ht="114" hidden="1" customHeight="1" x14ac:dyDescent="0.25">
      <c r="A37" s="221" t="s">
        <v>31</v>
      </c>
      <c r="B37" s="222"/>
      <c r="C37" s="222"/>
      <c r="D37" s="222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</row>
    <row r="38" spans="1:17" ht="49.5" hidden="1" customHeight="1" thickBot="1" x14ac:dyDescent="0.3">
      <c r="A38" s="223" t="s">
        <v>32</v>
      </c>
      <c r="B38" s="224"/>
      <c r="C38" s="224"/>
      <c r="D38" s="224"/>
      <c r="E38" s="224"/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225"/>
    </row>
    <row r="39" spans="1:17" s="80" customFormat="1" ht="81.75" hidden="1" customHeight="1" thickBot="1" x14ac:dyDescent="0.3">
      <c r="A39" s="226" t="s">
        <v>1361</v>
      </c>
      <c r="B39" s="227"/>
      <c r="C39" s="227"/>
      <c r="D39" s="228"/>
      <c r="E39" s="229" t="e">
        <f>'ನಮೂನೆ-1CNG'!#REF!</f>
        <v>#REF!</v>
      </c>
      <c r="F39" s="230"/>
      <c r="G39" s="230"/>
      <c r="H39" s="230"/>
      <c r="I39" s="230"/>
      <c r="J39" s="230"/>
      <c r="K39" s="230"/>
      <c r="L39" s="230"/>
      <c r="M39" s="230"/>
      <c r="N39" s="230"/>
      <c r="O39" s="230"/>
      <c r="P39" s="231"/>
    </row>
    <row r="40" spans="1:17" s="81" customFormat="1" ht="74.25" hidden="1" customHeight="1" thickBot="1" x14ac:dyDescent="0.4">
      <c r="A40" s="211" t="s">
        <v>3</v>
      </c>
      <c r="B40" s="211" t="s">
        <v>5</v>
      </c>
      <c r="C40" s="211" t="s">
        <v>34</v>
      </c>
      <c r="D40" s="211" t="s">
        <v>33</v>
      </c>
      <c r="E40" s="213" t="s">
        <v>9</v>
      </c>
      <c r="F40" s="214"/>
      <c r="G40" s="214"/>
      <c r="H40" s="214"/>
      <c r="I40" s="214"/>
      <c r="J40" s="214"/>
      <c r="K40" s="214"/>
      <c r="L40" s="214"/>
      <c r="M40" s="215"/>
      <c r="N40" s="216" t="s">
        <v>44</v>
      </c>
      <c r="O40" s="216" t="s">
        <v>45</v>
      </c>
      <c r="P40" s="216" t="s">
        <v>46</v>
      </c>
    </row>
    <row r="41" spans="1:17" s="81" customFormat="1" ht="328.5" hidden="1" customHeight="1" thickBot="1" x14ac:dyDescent="0.4">
      <c r="A41" s="212"/>
      <c r="B41" s="212"/>
      <c r="C41" s="212"/>
      <c r="D41" s="212"/>
      <c r="E41" s="82" t="s">
        <v>35</v>
      </c>
      <c r="F41" s="82" t="s">
        <v>36</v>
      </c>
      <c r="G41" s="82" t="s">
        <v>37</v>
      </c>
      <c r="H41" s="82" t="s">
        <v>38</v>
      </c>
      <c r="I41" s="82" t="s">
        <v>39</v>
      </c>
      <c r="J41" s="82" t="s">
        <v>40</v>
      </c>
      <c r="K41" s="82" t="s">
        <v>41</v>
      </c>
      <c r="L41" s="82" t="s">
        <v>42</v>
      </c>
      <c r="M41" s="82" t="s">
        <v>43</v>
      </c>
      <c r="N41" s="217"/>
      <c r="O41" s="217"/>
      <c r="P41" s="217"/>
    </row>
    <row r="42" spans="1:17" s="7" customFormat="1" ht="68.25" hidden="1" customHeight="1" thickBot="1" x14ac:dyDescent="0.3">
      <c r="A42" s="91">
        <v>1</v>
      </c>
      <c r="B42" s="88" t="s">
        <v>1332</v>
      </c>
      <c r="C42" s="89" t="s">
        <v>68</v>
      </c>
      <c r="D42" s="84" t="e">
        <f>'ನಮೂನೆ-1CNG'!#REF!</f>
        <v>#REF!</v>
      </c>
      <c r="E42" s="84">
        <v>0</v>
      </c>
      <c r="F42" s="84">
        <v>0</v>
      </c>
      <c r="G42" s="84">
        <v>0</v>
      </c>
      <c r="H42" s="84">
        <v>0</v>
      </c>
      <c r="I42" s="84">
        <v>10</v>
      </c>
      <c r="J42" s="84">
        <v>4</v>
      </c>
      <c r="K42" s="84">
        <v>0</v>
      </c>
      <c r="L42" s="84">
        <v>0</v>
      </c>
      <c r="M42" s="84">
        <v>0</v>
      </c>
      <c r="N42" s="84">
        <v>0</v>
      </c>
      <c r="O42" s="84">
        <f>E42+F42+G42+H42+I42+J42+K42+L42+M42+N42</f>
        <v>14</v>
      </c>
      <c r="P42" s="85" t="e">
        <f>'ನಮೂನೆ-1CNG'!#REF!</f>
        <v>#REF!</v>
      </c>
      <c r="Q42" s="83"/>
    </row>
    <row r="43" spans="1:17" s="7" customFormat="1" ht="68.25" hidden="1" customHeight="1" thickBot="1" x14ac:dyDescent="0.3">
      <c r="A43" s="91">
        <v>2</v>
      </c>
      <c r="B43" s="88" t="s">
        <v>1332</v>
      </c>
      <c r="C43" s="89" t="s">
        <v>69</v>
      </c>
      <c r="D43" s="84">
        <v>60</v>
      </c>
      <c r="E43" s="84">
        <v>0</v>
      </c>
      <c r="F43" s="84">
        <v>0</v>
      </c>
      <c r="G43" s="84">
        <v>0</v>
      </c>
      <c r="H43" s="84">
        <v>0</v>
      </c>
      <c r="I43" s="84">
        <v>6</v>
      </c>
      <c r="J43" s="84">
        <v>4</v>
      </c>
      <c r="K43" s="84">
        <v>0</v>
      </c>
      <c r="L43" s="84">
        <v>0</v>
      </c>
      <c r="M43" s="84">
        <v>0</v>
      </c>
      <c r="N43" s="84">
        <v>0</v>
      </c>
      <c r="O43" s="84">
        <f t="shared" ref="O43:O44" si="1">E43+F43+G43+H43+I43+J43+K43+L43+M43+N43</f>
        <v>10</v>
      </c>
      <c r="P43" s="85">
        <v>2340</v>
      </c>
    </row>
    <row r="44" spans="1:17" s="7" customFormat="1" ht="68.25" hidden="1" customHeight="1" thickBot="1" x14ac:dyDescent="0.3">
      <c r="A44" s="91">
        <v>3</v>
      </c>
      <c r="B44" s="88" t="s">
        <v>1332</v>
      </c>
      <c r="C44" s="89" t="s">
        <v>1299</v>
      </c>
      <c r="D44" s="84">
        <v>1</v>
      </c>
      <c r="E44" s="84">
        <v>0</v>
      </c>
      <c r="F44" s="84">
        <v>0</v>
      </c>
      <c r="G44" s="84">
        <v>0</v>
      </c>
      <c r="H44" s="84">
        <v>0</v>
      </c>
      <c r="I44" s="84">
        <v>0</v>
      </c>
      <c r="J44" s="84">
        <v>0</v>
      </c>
      <c r="K44" s="84">
        <v>0</v>
      </c>
      <c r="L44" s="90">
        <v>0</v>
      </c>
      <c r="M44" s="84">
        <v>0</v>
      </c>
      <c r="N44" s="84">
        <v>0</v>
      </c>
      <c r="O44" s="84">
        <f t="shared" si="1"/>
        <v>0</v>
      </c>
      <c r="P44" s="85"/>
    </row>
    <row r="45" spans="1:17" s="7" customFormat="1" ht="43.5" hidden="1" customHeight="1" thickBot="1" x14ac:dyDescent="0.3">
      <c r="A45" s="218" t="s">
        <v>1309</v>
      </c>
      <c r="B45" s="219"/>
      <c r="C45" s="220"/>
      <c r="D45" s="86" t="e">
        <f>SUM(D42:D44)</f>
        <v>#REF!</v>
      </c>
      <c r="E45" s="86">
        <f t="shared" ref="E45" si="2">SUM(E42:E44)</f>
        <v>0</v>
      </c>
      <c r="F45" s="86">
        <f t="shared" ref="F45" si="3">SUM(F42:F44)</f>
        <v>0</v>
      </c>
      <c r="G45" s="86">
        <f t="shared" ref="G45" si="4">SUM(G42:G44)</f>
        <v>0</v>
      </c>
      <c r="H45" s="86">
        <f t="shared" ref="H45" si="5">SUM(H42:H44)</f>
        <v>0</v>
      </c>
      <c r="I45" s="86">
        <f t="shared" ref="I45" si="6">SUM(I42:I44)</f>
        <v>16</v>
      </c>
      <c r="J45" s="86">
        <f t="shared" ref="J45" si="7">SUM(J42:J44)</f>
        <v>8</v>
      </c>
      <c r="K45" s="86">
        <f t="shared" ref="K45" si="8">SUM(K42:K44)</f>
        <v>0</v>
      </c>
      <c r="L45" s="86">
        <f t="shared" ref="L45" si="9">SUM(L42:L44)</f>
        <v>0</v>
      </c>
      <c r="M45" s="86">
        <f t="shared" ref="M45" si="10">SUM(M42:M44)</f>
        <v>0</v>
      </c>
      <c r="N45" s="86">
        <f t="shared" ref="N45" si="11">SUM(N42:N44)</f>
        <v>0</v>
      </c>
      <c r="O45" s="86">
        <f t="shared" ref="O45" si="12">SUM(O42:O44)</f>
        <v>24</v>
      </c>
      <c r="P45" s="86" t="e">
        <f t="shared" ref="P45" si="13">SUM(P42:P44)</f>
        <v>#REF!</v>
      </c>
    </row>
    <row r="46" spans="1:17" hidden="1" x14ac:dyDescent="0.25"/>
    <row r="47" spans="1:17" hidden="1" x14ac:dyDescent="0.25"/>
    <row r="48" spans="1:17" s="13" customFormat="1" ht="24" hidden="1" customHeight="1" x14ac:dyDescent="0.4">
      <c r="A48" s="209" t="s">
        <v>21</v>
      </c>
      <c r="B48" s="209"/>
      <c r="C48" s="209"/>
      <c r="D48" s="209"/>
      <c r="E48" s="209"/>
      <c r="F48" s="209"/>
      <c r="G48" s="209"/>
      <c r="H48" s="209"/>
      <c r="I48" s="209"/>
    </row>
    <row r="49" spans="1:16" s="13" customFormat="1" ht="24" hidden="1" customHeight="1" x14ac:dyDescent="0.4">
      <c r="A49" s="19"/>
      <c r="B49" s="19"/>
      <c r="C49" s="36"/>
      <c r="D49" s="19"/>
      <c r="E49" s="19"/>
      <c r="F49" s="19"/>
      <c r="G49" s="19"/>
      <c r="H49" s="19"/>
      <c r="I49" s="19"/>
    </row>
    <row r="50" spans="1:16" s="13" customFormat="1" ht="24" hidden="1" customHeight="1" x14ac:dyDescent="0.4">
      <c r="A50" s="19"/>
      <c r="B50" s="19"/>
      <c r="C50" s="36"/>
      <c r="D50" s="19"/>
      <c r="E50" s="19"/>
      <c r="F50" s="19"/>
      <c r="G50" s="19"/>
      <c r="H50" s="19"/>
      <c r="I50" s="19"/>
    </row>
    <row r="51" spans="1:16" s="13" customFormat="1" ht="24" hidden="1" customHeight="1" x14ac:dyDescent="0.4">
      <c r="A51" s="19"/>
      <c r="B51" s="19"/>
      <c r="C51" s="36"/>
      <c r="D51" s="19"/>
      <c r="E51" s="19"/>
      <c r="F51" s="19"/>
      <c r="G51" s="19"/>
      <c r="H51" s="19"/>
      <c r="I51" s="19"/>
    </row>
    <row r="52" spans="1:16" s="13" customFormat="1" ht="24" hidden="1" customHeight="1" x14ac:dyDescent="0.4">
      <c r="A52" s="19"/>
      <c r="B52" s="19"/>
      <c r="C52" s="36"/>
      <c r="D52" s="19"/>
      <c r="E52" s="19"/>
      <c r="F52" s="19"/>
      <c r="G52" s="19"/>
      <c r="H52" s="19"/>
      <c r="I52" s="19"/>
    </row>
    <row r="53" spans="1:16" s="13" customFormat="1" ht="26.25" hidden="1" x14ac:dyDescent="0.4">
      <c r="C53" s="37"/>
    </row>
    <row r="54" spans="1:16" s="87" customFormat="1" ht="26.25" hidden="1" x14ac:dyDescent="0.4">
      <c r="A54" s="210" t="s">
        <v>22</v>
      </c>
      <c r="B54" s="210"/>
      <c r="C54" s="210"/>
      <c r="D54" s="210"/>
      <c r="E54" s="210" t="s">
        <v>23</v>
      </c>
      <c r="F54" s="210"/>
      <c r="G54" s="210"/>
      <c r="H54" s="210"/>
      <c r="I54" s="210"/>
      <c r="J54" s="210"/>
      <c r="K54" s="210" t="s">
        <v>24</v>
      </c>
      <c r="L54" s="210"/>
      <c r="M54" s="210"/>
      <c r="N54" s="210"/>
      <c r="O54" s="210"/>
      <c r="P54" s="210"/>
    </row>
    <row r="55" spans="1:16" hidden="1" x14ac:dyDescent="0.25"/>
    <row r="56" spans="1:16" hidden="1" x14ac:dyDescent="0.25"/>
    <row r="57" spans="1:16" hidden="1" x14ac:dyDescent="0.25"/>
    <row r="58" spans="1:16" hidden="1" x14ac:dyDescent="0.25"/>
    <row r="59" spans="1:16" hidden="1" x14ac:dyDescent="0.25"/>
    <row r="60" spans="1:16" hidden="1" x14ac:dyDescent="0.25"/>
    <row r="61" spans="1:16" hidden="1" x14ac:dyDescent="0.25"/>
    <row r="62" spans="1:16" hidden="1" x14ac:dyDescent="0.25"/>
    <row r="63" spans="1:16" hidden="1" x14ac:dyDescent="0.25"/>
    <row r="64" spans="1:16" hidden="1" x14ac:dyDescent="0.25"/>
    <row r="65" spans="1:17" hidden="1" x14ac:dyDescent="0.25"/>
    <row r="66" spans="1:17" hidden="1" x14ac:dyDescent="0.25"/>
    <row r="67" spans="1:17" hidden="1" x14ac:dyDescent="0.25"/>
    <row r="68" spans="1:17" hidden="1" x14ac:dyDescent="0.25"/>
    <row r="69" spans="1:17" hidden="1" x14ac:dyDescent="0.25"/>
    <row r="70" spans="1:17" hidden="1" x14ac:dyDescent="0.25"/>
    <row r="71" spans="1:17" hidden="1" x14ac:dyDescent="0.25"/>
    <row r="72" spans="1:17" hidden="1" x14ac:dyDescent="0.25"/>
    <row r="73" spans="1:17" ht="114" customHeight="1" x14ac:dyDescent="0.25">
      <c r="A73" s="221" t="s">
        <v>31</v>
      </c>
      <c r="B73" s="222"/>
      <c r="C73" s="222"/>
      <c r="D73" s="222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</row>
    <row r="74" spans="1:17" ht="49.5" customHeight="1" thickBot="1" x14ac:dyDescent="0.3">
      <c r="A74" s="223" t="s">
        <v>32</v>
      </c>
      <c r="B74" s="224"/>
      <c r="C74" s="224"/>
      <c r="D74" s="224"/>
      <c r="E74" s="224"/>
      <c r="F74" s="224"/>
      <c r="G74" s="224"/>
      <c r="H74" s="224"/>
      <c r="I74" s="224"/>
      <c r="J74" s="224"/>
      <c r="K74" s="224"/>
      <c r="L74" s="224"/>
      <c r="M74" s="224"/>
      <c r="N74" s="224"/>
      <c r="O74" s="224"/>
      <c r="P74" s="225"/>
    </row>
    <row r="75" spans="1:17" s="80" customFormat="1" ht="81.75" customHeight="1" thickBot="1" x14ac:dyDescent="0.3">
      <c r="A75" s="226" t="s">
        <v>1361</v>
      </c>
      <c r="B75" s="227"/>
      <c r="C75" s="227"/>
      <c r="D75" s="228"/>
      <c r="E75" s="229" t="str">
        <f>'ನಮೂನೆ-1CNG'!G4</f>
        <v xml:space="preserve">ಗ್ರಾಮ ಪಂಚಾಯತಿ : ನಲ್ಲೂರು </v>
      </c>
      <c r="F75" s="230"/>
      <c r="G75" s="230"/>
      <c r="H75" s="230"/>
      <c r="I75" s="230"/>
      <c r="J75" s="230"/>
      <c r="K75" s="230"/>
      <c r="L75" s="230"/>
      <c r="M75" s="230"/>
      <c r="N75" s="230"/>
      <c r="O75" s="230"/>
      <c r="P75" s="231"/>
    </row>
    <row r="76" spans="1:17" s="81" customFormat="1" ht="74.25" customHeight="1" thickBot="1" x14ac:dyDescent="0.4">
      <c r="A76" s="211" t="s">
        <v>3</v>
      </c>
      <c r="B76" s="211" t="s">
        <v>5</v>
      </c>
      <c r="C76" s="211" t="s">
        <v>34</v>
      </c>
      <c r="D76" s="211" t="s">
        <v>33</v>
      </c>
      <c r="E76" s="213" t="s">
        <v>9</v>
      </c>
      <c r="F76" s="214"/>
      <c r="G76" s="214"/>
      <c r="H76" s="214"/>
      <c r="I76" s="214"/>
      <c r="J76" s="214"/>
      <c r="K76" s="214"/>
      <c r="L76" s="214"/>
      <c r="M76" s="215"/>
      <c r="N76" s="216" t="s">
        <v>44</v>
      </c>
      <c r="O76" s="216" t="s">
        <v>45</v>
      </c>
      <c r="P76" s="216" t="s">
        <v>46</v>
      </c>
    </row>
    <row r="77" spans="1:17" s="81" customFormat="1" ht="328.5" customHeight="1" thickBot="1" x14ac:dyDescent="0.4">
      <c r="A77" s="212"/>
      <c r="B77" s="212"/>
      <c r="C77" s="212"/>
      <c r="D77" s="212"/>
      <c r="E77" s="82" t="s">
        <v>35</v>
      </c>
      <c r="F77" s="82" t="s">
        <v>36</v>
      </c>
      <c r="G77" s="82" t="s">
        <v>37</v>
      </c>
      <c r="H77" s="82" t="s">
        <v>38</v>
      </c>
      <c r="I77" s="82" t="s">
        <v>39</v>
      </c>
      <c r="J77" s="82" t="s">
        <v>40</v>
      </c>
      <c r="K77" s="82" t="s">
        <v>41</v>
      </c>
      <c r="L77" s="82" t="s">
        <v>42</v>
      </c>
      <c r="M77" s="82" t="s">
        <v>43</v>
      </c>
      <c r="N77" s="217"/>
      <c r="O77" s="217"/>
      <c r="P77" s="217"/>
    </row>
    <row r="78" spans="1:17" s="7" customFormat="1" ht="68.25" customHeight="1" thickBot="1" x14ac:dyDescent="0.3">
      <c r="A78" s="91">
        <v>1</v>
      </c>
      <c r="B78" s="88" t="s">
        <v>1336</v>
      </c>
      <c r="C78" s="89" t="s">
        <v>68</v>
      </c>
      <c r="D78" s="84">
        <v>23</v>
      </c>
      <c r="E78" s="84">
        <v>0</v>
      </c>
      <c r="F78" s="84">
        <v>0</v>
      </c>
      <c r="G78" s="84">
        <v>0</v>
      </c>
      <c r="H78" s="84">
        <v>0</v>
      </c>
      <c r="I78" s="84">
        <v>17</v>
      </c>
      <c r="J78" s="84">
        <v>1</v>
      </c>
      <c r="K78" s="84">
        <v>0</v>
      </c>
      <c r="L78" s="84">
        <v>0</v>
      </c>
      <c r="M78" s="84">
        <v>0</v>
      </c>
      <c r="N78" s="84">
        <v>0</v>
      </c>
      <c r="O78" s="84">
        <f>E78+F78+G78+H78+I78+J78+K78+L78+M78+N78</f>
        <v>18</v>
      </c>
      <c r="P78" s="92">
        <v>11160</v>
      </c>
      <c r="Q78" s="83"/>
    </row>
    <row r="79" spans="1:17" s="7" customFormat="1" ht="68.25" customHeight="1" thickBot="1" x14ac:dyDescent="0.3">
      <c r="A79" s="91">
        <v>2</v>
      </c>
      <c r="B79" s="88" t="s">
        <v>1336</v>
      </c>
      <c r="C79" s="89" t="s">
        <v>69</v>
      </c>
      <c r="D79" s="84">
        <v>24</v>
      </c>
      <c r="E79" s="84">
        <v>0</v>
      </c>
      <c r="F79" s="84">
        <v>0</v>
      </c>
      <c r="G79" s="84">
        <v>0</v>
      </c>
      <c r="H79" s="84">
        <v>0</v>
      </c>
      <c r="I79" s="84">
        <v>6</v>
      </c>
      <c r="J79" s="84">
        <v>5</v>
      </c>
      <c r="K79" s="84">
        <v>0</v>
      </c>
      <c r="L79" s="84">
        <v>0</v>
      </c>
      <c r="M79" s="84">
        <v>0</v>
      </c>
      <c r="N79" s="84">
        <v>0</v>
      </c>
      <c r="O79" s="84">
        <f t="shared" ref="O79:O80" si="14">E79+F79+G79+H79+I79+J79+K79+L79+M79+N79</f>
        <v>11</v>
      </c>
      <c r="P79" s="85">
        <v>5400</v>
      </c>
    </row>
    <row r="80" spans="1:17" s="7" customFormat="1" ht="68.25" customHeight="1" thickBot="1" x14ac:dyDescent="0.3">
      <c r="A80" s="91">
        <v>3</v>
      </c>
      <c r="B80" s="88" t="s">
        <v>1336</v>
      </c>
      <c r="C80" s="89" t="s">
        <v>1299</v>
      </c>
      <c r="D80" s="84">
        <v>2</v>
      </c>
      <c r="E80" s="84">
        <v>0</v>
      </c>
      <c r="F80" s="84">
        <v>0</v>
      </c>
      <c r="G80" s="84">
        <v>0</v>
      </c>
      <c r="H80" s="84">
        <v>0</v>
      </c>
      <c r="I80" s="84">
        <v>0</v>
      </c>
      <c r="J80" s="84">
        <v>0</v>
      </c>
      <c r="K80" s="84">
        <v>0</v>
      </c>
      <c r="L80" s="90">
        <v>0</v>
      </c>
      <c r="M80" s="84">
        <v>0</v>
      </c>
      <c r="N80" s="84">
        <v>0</v>
      </c>
      <c r="O80" s="84">
        <f t="shared" si="14"/>
        <v>0</v>
      </c>
      <c r="P80" s="85">
        <v>0</v>
      </c>
    </row>
    <row r="81" spans="1:16" s="7" customFormat="1" ht="43.5" customHeight="1" thickBot="1" x14ac:dyDescent="0.3">
      <c r="A81" s="218" t="s">
        <v>1309</v>
      </c>
      <c r="B81" s="219"/>
      <c r="C81" s="220"/>
      <c r="D81" s="86">
        <f>SUM(D78:D80)</f>
        <v>49</v>
      </c>
      <c r="E81" s="86">
        <f t="shared" ref="E81:P81" si="15">SUM(E78:E80)</f>
        <v>0</v>
      </c>
      <c r="F81" s="86">
        <f t="shared" si="15"/>
        <v>0</v>
      </c>
      <c r="G81" s="86">
        <f t="shared" si="15"/>
        <v>0</v>
      </c>
      <c r="H81" s="86">
        <f t="shared" si="15"/>
        <v>0</v>
      </c>
      <c r="I81" s="86">
        <f t="shared" si="15"/>
        <v>23</v>
      </c>
      <c r="J81" s="86">
        <f t="shared" si="15"/>
        <v>6</v>
      </c>
      <c r="K81" s="86">
        <f t="shared" si="15"/>
        <v>0</v>
      </c>
      <c r="L81" s="86">
        <f t="shared" si="15"/>
        <v>0</v>
      </c>
      <c r="M81" s="86">
        <f t="shared" si="15"/>
        <v>0</v>
      </c>
      <c r="N81" s="86">
        <f t="shared" si="15"/>
        <v>0</v>
      </c>
      <c r="O81" s="86">
        <f t="shared" si="15"/>
        <v>29</v>
      </c>
      <c r="P81" s="86">
        <f t="shared" si="15"/>
        <v>16560</v>
      </c>
    </row>
    <row r="84" spans="1:16" s="13" customFormat="1" ht="24" customHeight="1" x14ac:dyDescent="0.4">
      <c r="A84" s="209" t="s">
        <v>21</v>
      </c>
      <c r="B84" s="209"/>
      <c r="C84" s="209"/>
      <c r="D84" s="209"/>
      <c r="E84" s="209"/>
      <c r="F84" s="209"/>
      <c r="G84" s="209"/>
      <c r="H84" s="209"/>
      <c r="I84" s="209"/>
    </row>
    <row r="85" spans="1:16" s="13" customFormat="1" ht="24" customHeight="1" x14ac:dyDescent="0.4">
      <c r="A85" s="19"/>
      <c r="B85" s="19"/>
      <c r="C85" s="36"/>
      <c r="D85" s="19"/>
      <c r="E85" s="19"/>
      <c r="F85" s="19"/>
      <c r="G85" s="19"/>
      <c r="H85" s="19"/>
      <c r="I85" s="19"/>
    </row>
    <row r="86" spans="1:16" s="13" customFormat="1" ht="24" customHeight="1" x14ac:dyDescent="0.4">
      <c r="A86" s="19"/>
      <c r="B86" s="19"/>
      <c r="C86" s="36"/>
      <c r="D86" s="19"/>
      <c r="E86" s="19"/>
      <c r="F86" s="19"/>
      <c r="G86" s="19"/>
      <c r="H86" s="19"/>
      <c r="I86" s="19"/>
    </row>
    <row r="87" spans="1:16" s="13" customFormat="1" ht="24" customHeight="1" x14ac:dyDescent="0.4">
      <c r="A87" s="19"/>
      <c r="B87" s="19"/>
      <c r="C87" s="36"/>
      <c r="D87" s="19"/>
      <c r="E87" s="19"/>
      <c r="F87" s="19"/>
      <c r="G87" s="19"/>
      <c r="H87" s="19"/>
      <c r="I87" s="19"/>
    </row>
    <row r="88" spans="1:16" s="13" customFormat="1" ht="24" customHeight="1" x14ac:dyDescent="0.4">
      <c r="A88" s="19"/>
      <c r="B88" s="19"/>
      <c r="C88" s="36"/>
      <c r="D88" s="19"/>
      <c r="E88" s="19"/>
      <c r="F88" s="19"/>
      <c r="G88" s="19"/>
      <c r="H88" s="19"/>
      <c r="I88" s="19"/>
    </row>
    <row r="89" spans="1:16" s="13" customFormat="1" ht="26.25" x14ac:dyDescent="0.4">
      <c r="C89" s="37"/>
    </row>
    <row r="90" spans="1:16" s="87" customFormat="1" ht="26.25" x14ac:dyDescent="0.4">
      <c r="A90" s="210" t="s">
        <v>22</v>
      </c>
      <c r="B90" s="210"/>
      <c r="C90" s="210"/>
      <c r="D90" s="210"/>
      <c r="E90" s="210" t="s">
        <v>23</v>
      </c>
      <c r="F90" s="210"/>
      <c r="G90" s="210"/>
      <c r="H90" s="210"/>
      <c r="I90" s="210"/>
      <c r="J90" s="210"/>
      <c r="K90" s="210" t="s">
        <v>24</v>
      </c>
      <c r="L90" s="210"/>
      <c r="M90" s="210"/>
      <c r="N90" s="210"/>
      <c r="O90" s="210"/>
      <c r="P90" s="210"/>
    </row>
  </sheetData>
  <mergeCells count="51">
    <mergeCell ref="A45:C45"/>
    <mergeCell ref="A48:I48"/>
    <mergeCell ref="A54:D54"/>
    <mergeCell ref="E54:J54"/>
    <mergeCell ref="K54:P54"/>
    <mergeCell ref="A12:I12"/>
    <mergeCell ref="A18:D18"/>
    <mergeCell ref="N4:N5"/>
    <mergeCell ref="A9:C9"/>
    <mergeCell ref="K18:P18"/>
    <mergeCell ref="E18:J18"/>
    <mergeCell ref="A38:P38"/>
    <mergeCell ref="A39:D39"/>
    <mergeCell ref="E39:P39"/>
    <mergeCell ref="A40:A41"/>
    <mergeCell ref="B40:B41"/>
    <mergeCell ref="C40:C41"/>
    <mergeCell ref="D40:D41"/>
    <mergeCell ref="E40:M40"/>
    <mergeCell ref="N40:N41"/>
    <mergeCell ref="O40:O41"/>
    <mergeCell ref="P40:P41"/>
    <mergeCell ref="A73:P73"/>
    <mergeCell ref="A74:P74"/>
    <mergeCell ref="A75:D75"/>
    <mergeCell ref="E75:P75"/>
    <mergeCell ref="A1:P1"/>
    <mergeCell ref="A2:P2"/>
    <mergeCell ref="A3:D3"/>
    <mergeCell ref="E3:P3"/>
    <mergeCell ref="A4:A5"/>
    <mergeCell ref="B4:B5"/>
    <mergeCell ref="C4:C5"/>
    <mergeCell ref="D4:D5"/>
    <mergeCell ref="E4:M4"/>
    <mergeCell ref="O4:O5"/>
    <mergeCell ref="P4:P5"/>
    <mergeCell ref="A37:P37"/>
    <mergeCell ref="A84:I84"/>
    <mergeCell ref="A90:D90"/>
    <mergeCell ref="E90:J90"/>
    <mergeCell ref="K90:P90"/>
    <mergeCell ref="A76:A77"/>
    <mergeCell ref="B76:B77"/>
    <mergeCell ref="C76:C77"/>
    <mergeCell ref="D76:D77"/>
    <mergeCell ref="E76:M76"/>
    <mergeCell ref="N76:N77"/>
    <mergeCell ref="O76:O77"/>
    <mergeCell ref="P76:P77"/>
    <mergeCell ref="A81:C81"/>
  </mergeCells>
  <printOptions horizontalCentered="1"/>
  <pageMargins left="0" right="0" top="0" bottom="0" header="0" footer="0"/>
  <pageSetup paperSize="9" scale="4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9"/>
  <sheetViews>
    <sheetView zoomScale="85" zoomScaleNormal="85" workbookViewId="0">
      <selection activeCell="H10" sqref="H10"/>
    </sheetView>
  </sheetViews>
  <sheetFormatPr defaultRowHeight="21" x14ac:dyDescent="0.35"/>
  <cols>
    <col min="1" max="1" width="10.85546875" style="42" customWidth="1"/>
    <col min="2" max="2" width="33" style="41" bestFit="1" customWidth="1"/>
    <col min="3" max="3" width="28.7109375" style="41" customWidth="1"/>
    <col min="4" max="4" width="34.42578125" style="40" customWidth="1"/>
    <col min="5" max="5" width="17" style="42" customWidth="1"/>
    <col min="6" max="8" width="18" style="40" customWidth="1"/>
    <col min="9" max="9" width="22.7109375" style="41" customWidth="1"/>
    <col min="10" max="10" width="19.28515625" style="41" customWidth="1"/>
    <col min="11" max="11" width="34.85546875" style="41" customWidth="1"/>
    <col min="12" max="12" width="26.85546875" style="41" customWidth="1"/>
    <col min="13" max="13" width="15.42578125" style="41" customWidth="1"/>
    <col min="14" max="14" width="37.28515625" style="41" customWidth="1"/>
    <col min="15" max="15" width="22.7109375" style="41" customWidth="1"/>
    <col min="16" max="16384" width="9.140625" style="42"/>
  </cols>
  <sheetData>
    <row r="1" spans="1:15" x14ac:dyDescent="0.35">
      <c r="A1" s="232" t="s">
        <v>1290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</row>
    <row r="2" spans="1:15" x14ac:dyDescent="0.35">
      <c r="A2" s="233" t="s">
        <v>1310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</row>
    <row r="3" spans="1:15" ht="33.75" x14ac:dyDescent="0.35">
      <c r="A3" s="235" t="s">
        <v>1394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</row>
    <row r="4" spans="1:15" ht="21.75" thickBot="1" x14ac:dyDescent="0.4">
      <c r="A4" s="237" t="s">
        <v>1395</v>
      </c>
      <c r="B4" s="238"/>
      <c r="C4" s="238"/>
      <c r="D4" s="238"/>
      <c r="E4" s="238"/>
      <c r="F4" s="238"/>
      <c r="G4" s="238"/>
      <c r="H4" s="238"/>
      <c r="I4" s="239"/>
      <c r="J4" s="99"/>
      <c r="K4" s="99"/>
      <c r="L4" s="99"/>
      <c r="M4" s="99"/>
      <c r="N4" s="99"/>
      <c r="O4" s="99"/>
    </row>
    <row r="5" spans="1:15" x14ac:dyDescent="0.35">
      <c r="A5" s="240" t="s">
        <v>3</v>
      </c>
      <c r="B5" s="242" t="s">
        <v>5</v>
      </c>
      <c r="C5" s="242" t="s">
        <v>4</v>
      </c>
      <c r="D5" s="244" t="s">
        <v>1281</v>
      </c>
      <c r="E5" s="242" t="s">
        <v>6</v>
      </c>
      <c r="F5" s="242" t="s">
        <v>1300</v>
      </c>
      <c r="G5" s="242" t="s">
        <v>1285</v>
      </c>
      <c r="H5" s="242" t="s">
        <v>1286</v>
      </c>
      <c r="I5" s="242" t="s">
        <v>1282</v>
      </c>
      <c r="J5" s="242" t="s">
        <v>1283</v>
      </c>
      <c r="K5" s="242" t="s">
        <v>1303</v>
      </c>
      <c r="L5" s="242" t="s">
        <v>1307</v>
      </c>
      <c r="M5" s="242" t="s">
        <v>1301</v>
      </c>
      <c r="N5" s="242" t="s">
        <v>1302</v>
      </c>
      <c r="O5" s="246" t="s">
        <v>1284</v>
      </c>
    </row>
    <row r="6" spans="1:15" ht="198.75" customHeight="1" thickBot="1" x14ac:dyDescent="0.4">
      <c r="A6" s="241"/>
      <c r="B6" s="243"/>
      <c r="C6" s="243"/>
      <c r="D6" s="245" t="s">
        <v>1281</v>
      </c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7"/>
    </row>
    <row r="7" spans="1:15" ht="26.25" customHeight="1" x14ac:dyDescent="0.35">
      <c r="A7" s="109">
        <v>1</v>
      </c>
      <c r="B7" s="248" t="s">
        <v>1396</v>
      </c>
      <c r="C7" s="249"/>
      <c r="D7" s="249"/>
      <c r="E7" s="249"/>
      <c r="F7" s="249"/>
      <c r="G7" s="249"/>
      <c r="H7" s="249"/>
      <c r="I7" s="249"/>
      <c r="J7" s="249"/>
      <c r="K7" s="249"/>
      <c r="L7" s="249"/>
      <c r="M7" s="249"/>
      <c r="N7" s="249"/>
      <c r="O7" s="250"/>
    </row>
    <row r="8" spans="1:15" ht="26.25" x14ac:dyDescent="0.35">
      <c r="A8" s="100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38"/>
      <c r="O8" s="101"/>
    </row>
    <row r="9" spans="1:15" ht="29.25" thickBot="1" x14ac:dyDescent="0.4">
      <c r="A9" s="102"/>
      <c r="B9" s="103"/>
      <c r="C9" s="103"/>
      <c r="D9" s="104"/>
      <c r="E9" s="105"/>
      <c r="F9" s="104"/>
      <c r="G9" s="104"/>
      <c r="H9" s="104"/>
      <c r="I9" s="103"/>
      <c r="J9" s="103"/>
      <c r="K9" s="106">
        <f>SUM(K7:K8)</f>
        <v>0</v>
      </c>
      <c r="L9" s="107">
        <f t="shared" ref="L9" si="0">K9*5.5</f>
        <v>0</v>
      </c>
      <c r="M9" s="107">
        <f>SUM(M7:M8)</f>
        <v>0</v>
      </c>
      <c r="N9" s="107">
        <f>L9+M9</f>
        <v>0</v>
      </c>
      <c r="O9" s="108"/>
    </row>
  </sheetData>
  <sortState xmlns:xlrd2="http://schemas.microsoft.com/office/spreadsheetml/2017/richdata2" ref="A8:O8">
    <sortCondition ref="C7:C8"/>
  </sortState>
  <mergeCells count="20">
    <mergeCell ref="L5:L6"/>
    <mergeCell ref="M5:M6"/>
    <mergeCell ref="B7:O7"/>
    <mergeCell ref="N5:N6"/>
    <mergeCell ref="A1:O1"/>
    <mergeCell ref="A2:O2"/>
    <mergeCell ref="A3:O3"/>
    <mergeCell ref="A4:I4"/>
    <mergeCell ref="A5:A6"/>
    <mergeCell ref="B5:B6"/>
    <mergeCell ref="C5:C6"/>
    <mergeCell ref="E5:E6"/>
    <mergeCell ref="F5:F6"/>
    <mergeCell ref="D5:D6"/>
    <mergeCell ref="J5:J6"/>
    <mergeCell ref="O5:O6"/>
    <mergeCell ref="G5:G6"/>
    <mergeCell ref="H5:H6"/>
    <mergeCell ref="I5:I6"/>
    <mergeCell ref="K5:K6"/>
  </mergeCells>
  <pageMargins left="0" right="0.19685039370078741" top="0.19685039370078741" bottom="0.19685039370078741" header="0" footer="0"/>
  <pageSetup paperSize="9" scale="4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2"/>
  <sheetViews>
    <sheetView topLeftCell="A2" zoomScale="85" zoomScaleNormal="85" workbookViewId="0">
      <pane ySplit="4" topLeftCell="A6" activePane="bottomLeft" state="frozen"/>
      <selection activeCell="A2" sqref="A2"/>
      <selection pane="bottomLeft" activeCell="G10" sqref="G10"/>
    </sheetView>
  </sheetViews>
  <sheetFormatPr defaultColWidth="9" defaultRowHeight="15" x14ac:dyDescent="0.25"/>
  <cols>
    <col min="1" max="1" width="13.85546875" customWidth="1"/>
    <col min="2" max="2" width="29" bestFit="1" customWidth="1"/>
    <col min="3" max="3" width="19" customWidth="1"/>
    <col min="4" max="4" width="19.42578125" customWidth="1"/>
    <col min="5" max="5" width="16.140625" customWidth="1"/>
    <col min="6" max="6" width="17.28515625" customWidth="1"/>
    <col min="7" max="7" width="14.5703125" customWidth="1"/>
    <col min="8" max="8" width="16.85546875" customWidth="1"/>
    <col min="9" max="9" width="11.85546875" customWidth="1"/>
    <col min="10" max="10" width="18.5703125" customWidth="1"/>
    <col min="11" max="11" width="19" customWidth="1"/>
    <col min="12" max="12" width="14.5703125" customWidth="1"/>
    <col min="13" max="13" width="16" customWidth="1"/>
    <col min="14" max="14" width="14.42578125" bestFit="1" customWidth="1"/>
    <col min="15" max="15" width="24.85546875" customWidth="1"/>
    <col min="16" max="16" width="21.28515625" customWidth="1"/>
  </cols>
  <sheetData>
    <row r="1" spans="1:16" s="8" customFormat="1" ht="36" x14ac:dyDescent="0.35">
      <c r="A1" s="258" t="s">
        <v>1280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</row>
    <row r="2" spans="1:16" s="8" customFormat="1" ht="34.5" thickBot="1" x14ac:dyDescent="0.4">
      <c r="A2" s="260" t="s">
        <v>1397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</row>
    <row r="3" spans="1:16" s="13" customFormat="1" ht="27" thickBot="1" x14ac:dyDescent="0.45">
      <c r="A3" s="110" t="s">
        <v>1398</v>
      </c>
      <c r="B3" s="111"/>
      <c r="C3" s="111"/>
      <c r="D3" s="111"/>
      <c r="E3" s="111"/>
      <c r="F3" s="262" t="s">
        <v>73</v>
      </c>
      <c r="G3" s="262"/>
      <c r="H3" s="262"/>
      <c r="I3" s="262"/>
      <c r="J3" s="262"/>
      <c r="K3" s="262"/>
      <c r="L3" s="262"/>
      <c r="M3" s="262"/>
      <c r="N3" s="262"/>
      <c r="O3" s="262"/>
      <c r="P3" s="263"/>
    </row>
    <row r="4" spans="1:16" s="8" customFormat="1" ht="28.5" customHeight="1" x14ac:dyDescent="0.35">
      <c r="A4" s="264" t="s">
        <v>3</v>
      </c>
      <c r="B4" s="266" t="s">
        <v>5</v>
      </c>
      <c r="C4" s="266" t="s">
        <v>4</v>
      </c>
      <c r="D4" s="266" t="s">
        <v>6</v>
      </c>
      <c r="E4" s="268" t="s">
        <v>28</v>
      </c>
      <c r="F4" s="270" t="s">
        <v>1291</v>
      </c>
      <c r="G4" s="271"/>
      <c r="H4" s="271"/>
      <c r="I4" s="271"/>
      <c r="J4" s="271"/>
      <c r="K4" s="271"/>
      <c r="L4" s="271"/>
      <c r="M4" s="272"/>
      <c r="N4" s="273" t="s">
        <v>1284</v>
      </c>
      <c r="O4" s="251" t="s">
        <v>1306</v>
      </c>
      <c r="P4" s="253" t="s">
        <v>1308</v>
      </c>
    </row>
    <row r="5" spans="1:16" s="9" customFormat="1" ht="155.25" customHeight="1" thickBot="1" x14ac:dyDescent="0.4">
      <c r="A5" s="265"/>
      <c r="B5" s="267"/>
      <c r="C5" s="267"/>
      <c r="D5" s="267"/>
      <c r="E5" s="269"/>
      <c r="F5" s="112" t="s">
        <v>1273</v>
      </c>
      <c r="G5" s="112" t="s">
        <v>1274</v>
      </c>
      <c r="H5" s="112" t="s">
        <v>1275</v>
      </c>
      <c r="I5" s="112" t="s">
        <v>1278</v>
      </c>
      <c r="J5" s="112" t="s">
        <v>1304</v>
      </c>
      <c r="K5" s="112" t="s">
        <v>1276</v>
      </c>
      <c r="L5" s="112" t="s">
        <v>1277</v>
      </c>
      <c r="M5" s="112" t="s">
        <v>1305</v>
      </c>
      <c r="N5" s="274"/>
      <c r="O5" s="252"/>
      <c r="P5" s="254"/>
    </row>
    <row r="6" spans="1:16" s="47" customFormat="1" ht="30" customHeight="1" thickBot="1" x14ac:dyDescent="0.4">
      <c r="A6" s="113">
        <v>1</v>
      </c>
      <c r="B6" s="114">
        <v>2</v>
      </c>
      <c r="C6" s="114">
        <v>3</v>
      </c>
      <c r="D6" s="114">
        <v>4</v>
      </c>
      <c r="E6" s="114">
        <v>5</v>
      </c>
      <c r="F6" s="114">
        <v>6</v>
      </c>
      <c r="G6" s="114">
        <v>7</v>
      </c>
      <c r="H6" s="114">
        <v>8</v>
      </c>
      <c r="I6" s="114">
        <v>9</v>
      </c>
      <c r="J6" s="114">
        <v>10</v>
      </c>
      <c r="K6" s="114">
        <v>11</v>
      </c>
      <c r="L6" s="114">
        <v>12</v>
      </c>
      <c r="M6" s="114">
        <v>13</v>
      </c>
      <c r="N6" s="114">
        <v>14</v>
      </c>
      <c r="O6" s="114">
        <v>15</v>
      </c>
      <c r="P6" s="115">
        <v>16</v>
      </c>
    </row>
    <row r="7" spans="1:16" ht="20.25" x14ac:dyDescent="0.25">
      <c r="A7" s="117">
        <v>1</v>
      </c>
      <c r="B7" s="118" t="s">
        <v>1338</v>
      </c>
      <c r="C7" s="118" t="s">
        <v>1338</v>
      </c>
      <c r="D7" s="118" t="s">
        <v>1370</v>
      </c>
      <c r="E7" s="118">
        <v>23</v>
      </c>
      <c r="F7" s="118">
        <v>0</v>
      </c>
      <c r="G7" s="118">
        <v>0</v>
      </c>
      <c r="H7" s="118">
        <v>2</v>
      </c>
      <c r="I7" s="118">
        <v>0</v>
      </c>
      <c r="J7" s="118">
        <v>0</v>
      </c>
      <c r="K7" s="118">
        <v>0</v>
      </c>
      <c r="L7" s="118">
        <v>0</v>
      </c>
      <c r="M7" s="119">
        <f t="shared" ref="M7:M30" si="0">(F7*18+G7*9+H7*12+I7*36+J7*60+K7*240+L7*100)/1000</f>
        <v>2.4E-2</v>
      </c>
      <c r="N7" s="118"/>
      <c r="O7" s="116">
        <f t="shared" ref="O7:O30" si="1">M7*12*30</f>
        <v>8.64</v>
      </c>
      <c r="P7" s="116">
        <f t="shared" ref="P7:P30" si="2">O7*6</f>
        <v>51.84</v>
      </c>
    </row>
    <row r="8" spans="1:16" ht="20.25" x14ac:dyDescent="0.25">
      <c r="A8" s="117">
        <v>2</v>
      </c>
      <c r="B8" s="118" t="s">
        <v>1338</v>
      </c>
      <c r="C8" s="118" t="s">
        <v>1338</v>
      </c>
      <c r="D8" s="118" t="s">
        <v>1371</v>
      </c>
      <c r="E8" s="118">
        <v>21</v>
      </c>
      <c r="F8" s="118">
        <v>0</v>
      </c>
      <c r="G8" s="118">
        <v>0</v>
      </c>
      <c r="H8" s="118">
        <v>8</v>
      </c>
      <c r="I8" s="118">
        <v>0</v>
      </c>
      <c r="J8" s="118">
        <v>0</v>
      </c>
      <c r="K8" s="118">
        <v>0</v>
      </c>
      <c r="L8" s="118">
        <v>0</v>
      </c>
      <c r="M8" s="119">
        <f t="shared" si="0"/>
        <v>9.6000000000000002E-2</v>
      </c>
      <c r="N8" s="118"/>
      <c r="O8" s="116">
        <f t="shared" si="1"/>
        <v>34.56</v>
      </c>
      <c r="P8" s="116">
        <f t="shared" si="2"/>
        <v>207.36</v>
      </c>
    </row>
    <row r="9" spans="1:16" ht="20.25" x14ac:dyDescent="0.25">
      <c r="A9" s="117">
        <v>3</v>
      </c>
      <c r="B9" s="118" t="s">
        <v>1338</v>
      </c>
      <c r="C9" s="118" t="s">
        <v>1338</v>
      </c>
      <c r="D9" s="118" t="s">
        <v>1372</v>
      </c>
      <c r="E9" s="118">
        <v>45</v>
      </c>
      <c r="F9" s="118">
        <v>0</v>
      </c>
      <c r="G9" s="118">
        <v>0</v>
      </c>
      <c r="H9" s="118">
        <v>2</v>
      </c>
      <c r="I9" s="118">
        <v>0</v>
      </c>
      <c r="J9" s="118">
        <v>0</v>
      </c>
      <c r="K9" s="118">
        <v>0</v>
      </c>
      <c r="L9" s="118">
        <v>0</v>
      </c>
      <c r="M9" s="119">
        <f t="shared" si="0"/>
        <v>2.4E-2</v>
      </c>
      <c r="N9" s="118"/>
      <c r="O9" s="116">
        <f t="shared" si="1"/>
        <v>8.64</v>
      </c>
      <c r="P9" s="116">
        <f t="shared" si="2"/>
        <v>51.84</v>
      </c>
    </row>
    <row r="10" spans="1:16" ht="20.25" x14ac:dyDescent="0.25">
      <c r="A10" s="117">
        <v>4</v>
      </c>
      <c r="B10" s="118" t="s">
        <v>1338</v>
      </c>
      <c r="C10" s="118" t="s">
        <v>1338</v>
      </c>
      <c r="D10" s="118" t="s">
        <v>1373</v>
      </c>
      <c r="E10" s="118">
        <v>26</v>
      </c>
      <c r="F10" s="118">
        <v>0</v>
      </c>
      <c r="G10" s="118">
        <v>0</v>
      </c>
      <c r="H10" s="118">
        <v>8</v>
      </c>
      <c r="I10" s="118">
        <v>0</v>
      </c>
      <c r="J10" s="118">
        <v>0</v>
      </c>
      <c r="K10" s="118">
        <v>0</v>
      </c>
      <c r="L10" s="118">
        <v>0</v>
      </c>
      <c r="M10" s="119">
        <f t="shared" si="0"/>
        <v>9.6000000000000002E-2</v>
      </c>
      <c r="N10" s="118"/>
      <c r="O10" s="116">
        <f t="shared" si="1"/>
        <v>34.56</v>
      </c>
      <c r="P10" s="116">
        <f t="shared" si="2"/>
        <v>207.36</v>
      </c>
    </row>
    <row r="11" spans="1:16" ht="20.25" x14ac:dyDescent="0.25">
      <c r="A11" s="117">
        <v>5</v>
      </c>
      <c r="B11" s="118" t="s">
        <v>1338</v>
      </c>
      <c r="C11" s="118" t="s">
        <v>1338</v>
      </c>
      <c r="D11" s="118" t="s">
        <v>1374</v>
      </c>
      <c r="E11" s="118">
        <v>30</v>
      </c>
      <c r="F11" s="118">
        <v>0</v>
      </c>
      <c r="G11" s="118">
        <v>0</v>
      </c>
      <c r="H11" s="118">
        <v>0</v>
      </c>
      <c r="I11" s="118">
        <v>0</v>
      </c>
      <c r="J11" s="118">
        <v>0</v>
      </c>
      <c r="K11" s="118">
        <v>0</v>
      </c>
      <c r="L11" s="118">
        <v>0</v>
      </c>
      <c r="M11" s="119">
        <f t="shared" si="0"/>
        <v>0</v>
      </c>
      <c r="N11" s="118"/>
      <c r="O11" s="116">
        <f t="shared" si="1"/>
        <v>0</v>
      </c>
      <c r="P11" s="116">
        <f t="shared" si="2"/>
        <v>0</v>
      </c>
    </row>
    <row r="12" spans="1:16" ht="20.25" x14ac:dyDescent="0.25">
      <c r="A12" s="117">
        <v>6</v>
      </c>
      <c r="B12" s="118" t="s">
        <v>1338</v>
      </c>
      <c r="C12" s="118" t="s">
        <v>1338</v>
      </c>
      <c r="D12" s="118" t="s">
        <v>1375</v>
      </c>
      <c r="E12" s="118">
        <v>12</v>
      </c>
      <c r="F12" s="118">
        <v>0</v>
      </c>
      <c r="G12" s="118">
        <v>0</v>
      </c>
      <c r="H12" s="118">
        <v>0</v>
      </c>
      <c r="I12" s="118">
        <v>0</v>
      </c>
      <c r="J12" s="118">
        <v>0</v>
      </c>
      <c r="K12" s="118">
        <v>0</v>
      </c>
      <c r="L12" s="118">
        <v>0</v>
      </c>
      <c r="M12" s="119">
        <f t="shared" si="0"/>
        <v>0</v>
      </c>
      <c r="N12" s="118"/>
      <c r="O12" s="116">
        <f t="shared" si="1"/>
        <v>0</v>
      </c>
      <c r="P12" s="116">
        <f t="shared" si="2"/>
        <v>0</v>
      </c>
    </row>
    <row r="13" spans="1:16" ht="20.25" x14ac:dyDescent="0.25">
      <c r="A13" s="117">
        <v>7</v>
      </c>
      <c r="B13" s="118" t="s">
        <v>1338</v>
      </c>
      <c r="C13" s="118" t="s">
        <v>1338</v>
      </c>
      <c r="D13" s="118" t="s">
        <v>1376</v>
      </c>
      <c r="E13" s="118">
        <v>39</v>
      </c>
      <c r="F13" s="118">
        <v>0</v>
      </c>
      <c r="G13" s="118">
        <v>0</v>
      </c>
      <c r="H13" s="118">
        <v>8</v>
      </c>
      <c r="I13" s="118">
        <v>0</v>
      </c>
      <c r="J13" s="118">
        <v>0</v>
      </c>
      <c r="K13" s="118">
        <v>0</v>
      </c>
      <c r="L13" s="118">
        <v>0</v>
      </c>
      <c r="M13" s="119">
        <f t="shared" si="0"/>
        <v>9.6000000000000002E-2</v>
      </c>
      <c r="N13" s="118"/>
      <c r="O13" s="116">
        <f t="shared" si="1"/>
        <v>34.56</v>
      </c>
      <c r="P13" s="116">
        <f t="shared" si="2"/>
        <v>207.36</v>
      </c>
    </row>
    <row r="14" spans="1:16" ht="20.25" x14ac:dyDescent="0.25">
      <c r="A14" s="117">
        <v>8</v>
      </c>
      <c r="B14" s="118" t="s">
        <v>1338</v>
      </c>
      <c r="C14" s="118" t="s">
        <v>1338</v>
      </c>
      <c r="D14" s="118" t="s">
        <v>1377</v>
      </c>
      <c r="E14" s="118">
        <v>22</v>
      </c>
      <c r="F14" s="118">
        <v>0</v>
      </c>
      <c r="G14" s="118">
        <v>0</v>
      </c>
      <c r="H14" s="118">
        <v>0</v>
      </c>
      <c r="I14" s="118">
        <v>0</v>
      </c>
      <c r="J14" s="118">
        <v>0</v>
      </c>
      <c r="K14" s="118">
        <v>0</v>
      </c>
      <c r="L14" s="118">
        <v>0</v>
      </c>
      <c r="M14" s="119">
        <f t="shared" si="0"/>
        <v>0</v>
      </c>
      <c r="N14" s="118"/>
      <c r="O14" s="116">
        <f t="shared" si="1"/>
        <v>0</v>
      </c>
      <c r="P14" s="116">
        <f t="shared" si="2"/>
        <v>0</v>
      </c>
    </row>
    <row r="15" spans="1:16" ht="20.25" x14ac:dyDescent="0.25">
      <c r="A15" s="117">
        <v>9</v>
      </c>
      <c r="B15" s="118" t="s">
        <v>1338</v>
      </c>
      <c r="C15" s="118" t="s">
        <v>1338</v>
      </c>
      <c r="D15" s="118" t="s">
        <v>1378</v>
      </c>
      <c r="E15" s="118">
        <v>10</v>
      </c>
      <c r="F15" s="118">
        <v>0</v>
      </c>
      <c r="G15" s="118">
        <v>0</v>
      </c>
      <c r="H15" s="118">
        <v>0</v>
      </c>
      <c r="I15" s="118">
        <v>0</v>
      </c>
      <c r="J15" s="118">
        <v>0</v>
      </c>
      <c r="K15" s="118">
        <v>0</v>
      </c>
      <c r="L15" s="118">
        <v>0</v>
      </c>
      <c r="M15" s="119">
        <f t="shared" si="0"/>
        <v>0</v>
      </c>
      <c r="N15" s="118"/>
      <c r="O15" s="116">
        <f t="shared" si="1"/>
        <v>0</v>
      </c>
      <c r="P15" s="116">
        <f t="shared" si="2"/>
        <v>0</v>
      </c>
    </row>
    <row r="16" spans="1:16" ht="20.25" x14ac:dyDescent="0.25">
      <c r="A16" s="117">
        <v>10</v>
      </c>
      <c r="B16" s="118" t="s">
        <v>1338</v>
      </c>
      <c r="C16" s="118" t="s">
        <v>1338</v>
      </c>
      <c r="D16" s="118" t="s">
        <v>1379</v>
      </c>
      <c r="E16" s="118">
        <v>56</v>
      </c>
      <c r="F16" s="118">
        <v>0</v>
      </c>
      <c r="G16" s="118">
        <v>0</v>
      </c>
      <c r="H16" s="118">
        <v>0</v>
      </c>
      <c r="I16" s="118">
        <v>0</v>
      </c>
      <c r="J16" s="118">
        <v>0</v>
      </c>
      <c r="K16" s="118">
        <v>0</v>
      </c>
      <c r="L16" s="118">
        <v>0</v>
      </c>
      <c r="M16" s="119">
        <f t="shared" si="0"/>
        <v>0</v>
      </c>
      <c r="N16" s="118"/>
      <c r="O16" s="116">
        <f t="shared" si="1"/>
        <v>0</v>
      </c>
      <c r="P16" s="116">
        <f t="shared" si="2"/>
        <v>0</v>
      </c>
    </row>
    <row r="17" spans="1:16" ht="20.25" x14ac:dyDescent="0.25">
      <c r="A17" s="117">
        <v>11</v>
      </c>
      <c r="B17" s="118" t="s">
        <v>1338</v>
      </c>
      <c r="C17" s="118" t="s">
        <v>1338</v>
      </c>
      <c r="D17" s="118" t="s">
        <v>1380</v>
      </c>
      <c r="E17" s="118">
        <v>20</v>
      </c>
      <c r="F17" s="118">
        <v>0</v>
      </c>
      <c r="G17" s="118">
        <v>0</v>
      </c>
      <c r="H17" s="118">
        <v>0</v>
      </c>
      <c r="I17" s="118">
        <v>0</v>
      </c>
      <c r="J17" s="118">
        <v>0</v>
      </c>
      <c r="K17" s="118">
        <v>0</v>
      </c>
      <c r="L17" s="118">
        <v>0</v>
      </c>
      <c r="M17" s="119">
        <f t="shared" si="0"/>
        <v>0</v>
      </c>
      <c r="N17" s="118"/>
      <c r="O17" s="116">
        <f t="shared" si="1"/>
        <v>0</v>
      </c>
      <c r="P17" s="116">
        <f t="shared" si="2"/>
        <v>0</v>
      </c>
    </row>
    <row r="18" spans="1:16" ht="20.25" x14ac:dyDescent="0.25">
      <c r="A18" s="117">
        <v>12</v>
      </c>
      <c r="B18" s="118" t="s">
        <v>1338</v>
      </c>
      <c r="C18" s="118" t="s">
        <v>1338</v>
      </c>
      <c r="D18" s="118" t="s">
        <v>1381</v>
      </c>
      <c r="E18" s="118">
        <v>52</v>
      </c>
      <c r="F18" s="118">
        <v>0</v>
      </c>
      <c r="G18" s="118">
        <v>0</v>
      </c>
      <c r="H18" s="118">
        <v>2</v>
      </c>
      <c r="I18" s="118">
        <v>0</v>
      </c>
      <c r="J18" s="118">
        <v>0</v>
      </c>
      <c r="K18" s="118">
        <v>0</v>
      </c>
      <c r="L18" s="118">
        <v>0</v>
      </c>
      <c r="M18" s="119">
        <f t="shared" si="0"/>
        <v>2.4E-2</v>
      </c>
      <c r="N18" s="118"/>
      <c r="O18" s="116">
        <f t="shared" si="1"/>
        <v>8.64</v>
      </c>
      <c r="P18" s="116">
        <f t="shared" si="2"/>
        <v>51.84</v>
      </c>
    </row>
    <row r="19" spans="1:16" ht="20.25" x14ac:dyDescent="0.25">
      <c r="A19" s="117">
        <v>13</v>
      </c>
      <c r="B19" s="118" t="s">
        <v>1338</v>
      </c>
      <c r="C19" s="118" t="s">
        <v>1338</v>
      </c>
      <c r="D19" s="118" t="s">
        <v>1382</v>
      </c>
      <c r="E19" s="118">
        <v>12</v>
      </c>
      <c r="F19" s="118">
        <v>0</v>
      </c>
      <c r="G19" s="118">
        <v>0</v>
      </c>
      <c r="H19" s="118">
        <v>0</v>
      </c>
      <c r="I19" s="118">
        <v>0</v>
      </c>
      <c r="J19" s="118">
        <v>0</v>
      </c>
      <c r="K19" s="118">
        <v>0</v>
      </c>
      <c r="L19" s="118">
        <v>0</v>
      </c>
      <c r="M19" s="119">
        <f t="shared" si="0"/>
        <v>0</v>
      </c>
      <c r="N19" s="118"/>
      <c r="O19" s="116">
        <f t="shared" si="1"/>
        <v>0</v>
      </c>
      <c r="P19" s="116">
        <f t="shared" si="2"/>
        <v>0</v>
      </c>
    </row>
    <row r="20" spans="1:16" ht="20.25" x14ac:dyDescent="0.25">
      <c r="A20" s="117">
        <v>14</v>
      </c>
      <c r="B20" s="118" t="s">
        <v>1338</v>
      </c>
      <c r="C20" s="118" t="s">
        <v>1338</v>
      </c>
      <c r="D20" s="118" t="s">
        <v>1383</v>
      </c>
      <c r="E20" s="118">
        <v>57</v>
      </c>
      <c r="F20" s="118">
        <v>0</v>
      </c>
      <c r="G20" s="118">
        <v>0</v>
      </c>
      <c r="H20" s="118">
        <v>2</v>
      </c>
      <c r="I20" s="118">
        <v>0</v>
      </c>
      <c r="J20" s="118">
        <v>0</v>
      </c>
      <c r="K20" s="118">
        <v>0</v>
      </c>
      <c r="L20" s="118">
        <v>0</v>
      </c>
      <c r="M20" s="119">
        <f t="shared" si="0"/>
        <v>2.4E-2</v>
      </c>
      <c r="N20" s="118"/>
      <c r="O20" s="116">
        <f t="shared" si="1"/>
        <v>8.64</v>
      </c>
      <c r="P20" s="116">
        <f t="shared" si="2"/>
        <v>51.84</v>
      </c>
    </row>
    <row r="21" spans="1:16" ht="20.25" x14ac:dyDescent="0.25">
      <c r="A21" s="117">
        <v>15</v>
      </c>
      <c r="B21" s="118" t="s">
        <v>1338</v>
      </c>
      <c r="C21" s="118" t="s">
        <v>1338</v>
      </c>
      <c r="D21" s="118" t="s">
        <v>1384</v>
      </c>
      <c r="E21" s="118">
        <v>8</v>
      </c>
      <c r="F21" s="118">
        <v>0</v>
      </c>
      <c r="G21" s="118">
        <v>0</v>
      </c>
      <c r="H21" s="118">
        <v>2</v>
      </c>
      <c r="I21" s="118">
        <v>0</v>
      </c>
      <c r="J21" s="118">
        <v>0</v>
      </c>
      <c r="K21" s="118">
        <v>0</v>
      </c>
      <c r="L21" s="118">
        <v>0</v>
      </c>
      <c r="M21" s="119">
        <f t="shared" si="0"/>
        <v>2.4E-2</v>
      </c>
      <c r="N21" s="118"/>
      <c r="O21" s="116">
        <f t="shared" si="1"/>
        <v>8.64</v>
      </c>
      <c r="P21" s="116">
        <f t="shared" si="2"/>
        <v>51.84</v>
      </c>
    </row>
    <row r="22" spans="1:16" ht="20.25" x14ac:dyDescent="0.25">
      <c r="A22" s="117">
        <v>16</v>
      </c>
      <c r="B22" s="118" t="s">
        <v>1338</v>
      </c>
      <c r="C22" s="118" t="s">
        <v>1338</v>
      </c>
      <c r="D22" s="118" t="s">
        <v>1385</v>
      </c>
      <c r="E22" s="118">
        <v>56</v>
      </c>
      <c r="F22" s="118">
        <v>0</v>
      </c>
      <c r="G22" s="118">
        <v>0</v>
      </c>
      <c r="H22" s="118">
        <v>4</v>
      </c>
      <c r="I22" s="118">
        <v>0</v>
      </c>
      <c r="J22" s="118">
        <v>0</v>
      </c>
      <c r="K22" s="118">
        <v>0</v>
      </c>
      <c r="L22" s="118">
        <v>0</v>
      </c>
      <c r="M22" s="119">
        <f t="shared" si="0"/>
        <v>4.8000000000000001E-2</v>
      </c>
      <c r="N22" s="118"/>
      <c r="O22" s="116">
        <f t="shared" si="1"/>
        <v>17.28</v>
      </c>
      <c r="P22" s="116">
        <f t="shared" si="2"/>
        <v>103.68</v>
      </c>
    </row>
    <row r="23" spans="1:16" ht="20.25" x14ac:dyDescent="0.25">
      <c r="A23" s="117">
        <v>17</v>
      </c>
      <c r="B23" s="118" t="s">
        <v>1338</v>
      </c>
      <c r="C23" s="118" t="s">
        <v>1338</v>
      </c>
      <c r="D23" s="118" t="s">
        <v>1386</v>
      </c>
      <c r="E23" s="118">
        <v>30</v>
      </c>
      <c r="F23" s="118">
        <v>0</v>
      </c>
      <c r="G23" s="118">
        <v>0</v>
      </c>
      <c r="H23" s="118">
        <v>4</v>
      </c>
      <c r="I23" s="118">
        <v>0</v>
      </c>
      <c r="J23" s="118">
        <v>0</v>
      </c>
      <c r="K23" s="118">
        <v>0</v>
      </c>
      <c r="L23" s="118">
        <v>0</v>
      </c>
      <c r="M23" s="119">
        <f t="shared" si="0"/>
        <v>4.8000000000000001E-2</v>
      </c>
      <c r="N23" s="118"/>
      <c r="O23" s="116">
        <f t="shared" si="1"/>
        <v>17.28</v>
      </c>
      <c r="P23" s="116">
        <f t="shared" si="2"/>
        <v>103.68</v>
      </c>
    </row>
    <row r="24" spans="1:16" ht="20.25" x14ac:dyDescent="0.25">
      <c r="A24" s="117">
        <v>18</v>
      </c>
      <c r="B24" s="118" t="s">
        <v>1338</v>
      </c>
      <c r="C24" s="118" t="s">
        <v>1338</v>
      </c>
      <c r="D24" s="118" t="s">
        <v>1387</v>
      </c>
      <c r="E24" s="118">
        <v>35</v>
      </c>
      <c r="F24" s="118">
        <v>0</v>
      </c>
      <c r="G24" s="118">
        <v>0</v>
      </c>
      <c r="H24" s="118">
        <v>0</v>
      </c>
      <c r="I24" s="118">
        <v>0</v>
      </c>
      <c r="J24" s="118">
        <v>0</v>
      </c>
      <c r="K24" s="118">
        <v>0</v>
      </c>
      <c r="L24" s="118">
        <v>0</v>
      </c>
      <c r="M24" s="119">
        <f t="shared" si="0"/>
        <v>0</v>
      </c>
      <c r="N24" s="118"/>
      <c r="O24" s="116">
        <f t="shared" si="1"/>
        <v>0</v>
      </c>
      <c r="P24" s="116">
        <f t="shared" si="2"/>
        <v>0</v>
      </c>
    </row>
    <row r="25" spans="1:16" ht="20.25" x14ac:dyDescent="0.25">
      <c r="A25" s="117">
        <v>19</v>
      </c>
      <c r="B25" s="118" t="s">
        <v>1338</v>
      </c>
      <c r="C25" s="118" t="s">
        <v>1338</v>
      </c>
      <c r="D25" s="118" t="s">
        <v>1388</v>
      </c>
      <c r="E25" s="118">
        <v>28</v>
      </c>
      <c r="F25" s="118">
        <v>0</v>
      </c>
      <c r="G25" s="118">
        <v>0</v>
      </c>
      <c r="H25" s="118">
        <v>0</v>
      </c>
      <c r="I25" s="118">
        <v>0</v>
      </c>
      <c r="J25" s="118">
        <v>0</v>
      </c>
      <c r="K25" s="118">
        <v>0</v>
      </c>
      <c r="L25" s="118">
        <v>0</v>
      </c>
      <c r="M25" s="119">
        <f t="shared" si="0"/>
        <v>0</v>
      </c>
      <c r="N25" s="118"/>
      <c r="O25" s="116">
        <f t="shared" si="1"/>
        <v>0</v>
      </c>
      <c r="P25" s="116">
        <f t="shared" si="2"/>
        <v>0</v>
      </c>
    </row>
    <row r="26" spans="1:16" ht="20.25" x14ac:dyDescent="0.25">
      <c r="A26" s="117">
        <v>20</v>
      </c>
      <c r="B26" s="118" t="s">
        <v>1338</v>
      </c>
      <c r="C26" s="118" t="s">
        <v>1338</v>
      </c>
      <c r="D26" s="118" t="s">
        <v>1389</v>
      </c>
      <c r="E26" s="118">
        <v>52</v>
      </c>
      <c r="F26" s="118">
        <v>0</v>
      </c>
      <c r="G26" s="118">
        <v>0</v>
      </c>
      <c r="H26" s="118">
        <v>0</v>
      </c>
      <c r="I26" s="118">
        <v>0</v>
      </c>
      <c r="J26" s="118">
        <v>0</v>
      </c>
      <c r="K26" s="118">
        <v>0</v>
      </c>
      <c r="L26" s="118">
        <v>0</v>
      </c>
      <c r="M26" s="119">
        <f t="shared" si="0"/>
        <v>0</v>
      </c>
      <c r="N26" s="118"/>
      <c r="O26" s="116">
        <f t="shared" si="1"/>
        <v>0</v>
      </c>
      <c r="P26" s="116">
        <f t="shared" si="2"/>
        <v>0</v>
      </c>
    </row>
    <row r="27" spans="1:16" ht="20.25" x14ac:dyDescent="0.25">
      <c r="A27" s="117">
        <v>21</v>
      </c>
      <c r="B27" s="118" t="s">
        <v>1338</v>
      </c>
      <c r="C27" s="118" t="s">
        <v>1338</v>
      </c>
      <c r="D27" s="118" t="s">
        <v>1390</v>
      </c>
      <c r="E27" s="118">
        <v>37</v>
      </c>
      <c r="F27" s="118">
        <v>0</v>
      </c>
      <c r="G27" s="118">
        <v>0</v>
      </c>
      <c r="H27" s="118">
        <v>2</v>
      </c>
      <c r="I27" s="118">
        <v>0</v>
      </c>
      <c r="J27" s="118">
        <v>0</v>
      </c>
      <c r="K27" s="118">
        <v>0</v>
      </c>
      <c r="L27" s="118">
        <v>0</v>
      </c>
      <c r="M27" s="119">
        <f t="shared" si="0"/>
        <v>2.4E-2</v>
      </c>
      <c r="N27" s="118"/>
      <c r="O27" s="116">
        <f t="shared" si="1"/>
        <v>8.64</v>
      </c>
      <c r="P27" s="116">
        <f t="shared" si="2"/>
        <v>51.84</v>
      </c>
    </row>
    <row r="28" spans="1:16" ht="20.25" x14ac:dyDescent="0.25">
      <c r="A28" s="117">
        <v>22</v>
      </c>
      <c r="B28" s="118" t="s">
        <v>1338</v>
      </c>
      <c r="C28" s="118" t="s">
        <v>1338</v>
      </c>
      <c r="D28" s="118" t="s">
        <v>1391</v>
      </c>
      <c r="E28" s="118">
        <v>58</v>
      </c>
      <c r="F28" s="118">
        <v>0</v>
      </c>
      <c r="G28" s="118">
        <v>0</v>
      </c>
      <c r="H28" s="118">
        <v>2</v>
      </c>
      <c r="I28" s="118">
        <v>0</v>
      </c>
      <c r="J28" s="118">
        <v>0</v>
      </c>
      <c r="K28" s="118">
        <v>0</v>
      </c>
      <c r="L28" s="118">
        <v>0</v>
      </c>
      <c r="M28" s="119">
        <f t="shared" si="0"/>
        <v>2.4E-2</v>
      </c>
      <c r="N28" s="118"/>
      <c r="O28" s="116">
        <f t="shared" si="1"/>
        <v>8.64</v>
      </c>
      <c r="P28" s="116">
        <f t="shared" si="2"/>
        <v>51.84</v>
      </c>
    </row>
    <row r="29" spans="1:16" ht="20.25" x14ac:dyDescent="0.25">
      <c r="A29" s="117">
        <v>23</v>
      </c>
      <c r="B29" s="118" t="s">
        <v>1338</v>
      </c>
      <c r="C29" s="118" t="s">
        <v>1338</v>
      </c>
      <c r="D29" s="118" t="s">
        <v>1392</v>
      </c>
      <c r="E29" s="118">
        <v>31</v>
      </c>
      <c r="F29" s="118">
        <v>0</v>
      </c>
      <c r="G29" s="118">
        <v>0</v>
      </c>
      <c r="H29" s="118">
        <v>2</v>
      </c>
      <c r="I29" s="118">
        <v>0</v>
      </c>
      <c r="J29" s="118">
        <v>0</v>
      </c>
      <c r="K29" s="118">
        <v>0</v>
      </c>
      <c r="L29" s="118">
        <v>0</v>
      </c>
      <c r="M29" s="119">
        <f t="shared" si="0"/>
        <v>2.4E-2</v>
      </c>
      <c r="N29" s="118"/>
      <c r="O29" s="116">
        <f t="shared" si="1"/>
        <v>8.64</v>
      </c>
      <c r="P29" s="116">
        <f t="shared" si="2"/>
        <v>51.84</v>
      </c>
    </row>
    <row r="30" spans="1:16" ht="21" thickBot="1" x14ac:dyDescent="0.3">
      <c r="A30" s="117">
        <v>24</v>
      </c>
      <c r="B30" s="118" t="s">
        <v>1338</v>
      </c>
      <c r="C30" s="118" t="s">
        <v>1338</v>
      </c>
      <c r="D30" s="118" t="s">
        <v>1393</v>
      </c>
      <c r="E30" s="118">
        <v>67</v>
      </c>
      <c r="F30" s="118">
        <v>0</v>
      </c>
      <c r="G30" s="118">
        <v>0</v>
      </c>
      <c r="H30" s="118">
        <v>2</v>
      </c>
      <c r="I30" s="118">
        <v>0</v>
      </c>
      <c r="J30" s="118">
        <v>0</v>
      </c>
      <c r="K30" s="118">
        <v>0</v>
      </c>
      <c r="L30" s="118">
        <v>0</v>
      </c>
      <c r="M30" s="119">
        <f t="shared" si="0"/>
        <v>2.4E-2</v>
      </c>
      <c r="N30" s="118"/>
      <c r="O30" s="116">
        <f t="shared" si="1"/>
        <v>8.64</v>
      </c>
      <c r="P30" s="116">
        <f t="shared" si="2"/>
        <v>51.84</v>
      </c>
    </row>
    <row r="31" spans="1:16" ht="18.75" thickBot="1" x14ac:dyDescent="0.3">
      <c r="A31" s="120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2">
        <f t="shared" ref="O31" si="3">M31*12*30</f>
        <v>0</v>
      </c>
      <c r="P31" s="123">
        <f t="shared" ref="P31" si="4">O31*6</f>
        <v>0</v>
      </c>
    </row>
    <row r="32" spans="1:16" s="126" customFormat="1" ht="33.75" customHeight="1" thickBot="1" x14ac:dyDescent="0.3">
      <c r="A32" s="255" t="s">
        <v>1399</v>
      </c>
      <c r="B32" s="256"/>
      <c r="C32" s="256"/>
      <c r="D32" s="257"/>
      <c r="E32" s="124">
        <f t="shared" ref="E32:M32" si="5">SUM(E7:E31)</f>
        <v>827</v>
      </c>
      <c r="F32" s="124">
        <f t="shared" si="5"/>
        <v>0</v>
      </c>
      <c r="G32" s="124">
        <f t="shared" si="5"/>
        <v>0</v>
      </c>
      <c r="H32" s="124">
        <f t="shared" si="5"/>
        <v>50</v>
      </c>
      <c r="I32" s="124">
        <f t="shared" si="5"/>
        <v>0</v>
      </c>
      <c r="J32" s="124">
        <f t="shared" si="5"/>
        <v>0</v>
      </c>
      <c r="K32" s="124">
        <f t="shared" si="5"/>
        <v>0</v>
      </c>
      <c r="L32" s="124">
        <f t="shared" si="5"/>
        <v>0</v>
      </c>
      <c r="M32" s="124">
        <f t="shared" si="5"/>
        <v>0.60000000000000009</v>
      </c>
      <c r="N32" s="125"/>
      <c r="O32" s="124">
        <f>SUM(O7:O31)</f>
        <v>215.99999999999994</v>
      </c>
      <c r="P32" s="124">
        <f>SUM(P7:P31)</f>
        <v>1296</v>
      </c>
    </row>
  </sheetData>
  <autoFilter ref="A6:P31" xr:uid="{00000000-0009-0000-0000-000006000000}"/>
  <mergeCells count="13">
    <mergeCell ref="O4:O5"/>
    <mergeCell ref="P4:P5"/>
    <mergeCell ref="A32:D32"/>
    <mergeCell ref="A1:P1"/>
    <mergeCell ref="A2:P2"/>
    <mergeCell ref="F3:P3"/>
    <mergeCell ref="A4:A5"/>
    <mergeCell ref="B4:B5"/>
    <mergeCell ref="C4:C5"/>
    <mergeCell ref="D4:D5"/>
    <mergeCell ref="E4:E5"/>
    <mergeCell ref="F4:M4"/>
    <mergeCell ref="N4:N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"/>
  <sheetViews>
    <sheetView workbookViewId="0">
      <selection activeCell="A2" sqref="A2:K2"/>
    </sheetView>
  </sheetViews>
  <sheetFormatPr defaultRowHeight="15" x14ac:dyDescent="0.25"/>
  <cols>
    <col min="1" max="1" width="6.5703125" customWidth="1"/>
    <col min="2" max="2" width="17" customWidth="1"/>
    <col min="3" max="3" width="13.85546875" customWidth="1"/>
    <col min="4" max="4" width="20.28515625" customWidth="1"/>
    <col min="5" max="5" width="29" customWidth="1"/>
    <col min="6" max="6" width="17.42578125" customWidth="1"/>
    <col min="7" max="7" width="18.5703125" customWidth="1"/>
    <col min="8" max="8" width="21.28515625" customWidth="1"/>
    <col min="9" max="9" width="18.7109375" customWidth="1"/>
    <col min="10" max="10" width="20.85546875" customWidth="1"/>
    <col min="11" max="11" width="20.42578125" customWidth="1"/>
  </cols>
  <sheetData>
    <row r="1" spans="1:11" ht="39.75" customHeight="1" x14ac:dyDescent="0.25">
      <c r="A1" s="276" t="s">
        <v>51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spans="1:11" ht="32.25" customHeight="1" x14ac:dyDescent="0.25">
      <c r="A2" s="275" t="s">
        <v>71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</row>
    <row r="3" spans="1:11" ht="112.5" customHeight="1" x14ac:dyDescent="0.25">
      <c r="A3" s="2" t="s">
        <v>50</v>
      </c>
      <c r="B3" s="2" t="s">
        <v>52</v>
      </c>
      <c r="C3" s="2" t="s">
        <v>53</v>
      </c>
      <c r="D3" s="2" t="s">
        <v>54</v>
      </c>
      <c r="E3" s="2" t="s">
        <v>55</v>
      </c>
      <c r="F3" s="2" t="s">
        <v>56</v>
      </c>
      <c r="G3" s="2" t="s">
        <v>57</v>
      </c>
      <c r="H3" s="2" t="s">
        <v>72</v>
      </c>
      <c r="I3" s="2" t="s">
        <v>58</v>
      </c>
      <c r="J3" s="2" t="s">
        <v>59</v>
      </c>
      <c r="K3" s="2" t="s">
        <v>60</v>
      </c>
    </row>
    <row r="4" spans="1:11" ht="32.25" customHeight="1" x14ac:dyDescent="0.25">
      <c r="A4" s="1">
        <v>1</v>
      </c>
      <c r="B4" s="1" t="s">
        <v>61</v>
      </c>
      <c r="C4" s="1">
        <v>26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/>
    </row>
  </sheetData>
  <mergeCells count="2">
    <mergeCell ref="A2:K2"/>
    <mergeCell ref="A1:K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493"/>
  <sheetViews>
    <sheetView zoomScale="70" zoomScaleNormal="70" workbookViewId="0">
      <pane xSplit="6" ySplit="6" topLeftCell="G203" activePane="bottomRight" state="frozen"/>
      <selection pane="topRight" activeCell="G1" sqref="G1"/>
      <selection pane="bottomLeft" activeCell="A7" sqref="A7"/>
      <selection pane="bottomRight" activeCell="S317" sqref="S317"/>
    </sheetView>
  </sheetViews>
  <sheetFormatPr defaultRowHeight="15" x14ac:dyDescent="0.25"/>
  <cols>
    <col min="1" max="1" width="10.42578125" customWidth="1"/>
    <col min="2" max="2" width="33" style="6" bestFit="1" customWidth="1"/>
    <col min="3" max="3" width="34.42578125" style="6" bestFit="1" customWidth="1"/>
    <col min="4" max="4" width="23.7109375" bestFit="1" customWidth="1"/>
    <col min="5" max="5" width="15.42578125" style="5" customWidth="1"/>
    <col min="6" max="6" width="35.5703125" style="6" bestFit="1" customWidth="1"/>
    <col min="7" max="7" width="57.85546875" customWidth="1"/>
    <col min="8" max="8" width="21.28515625" customWidth="1"/>
    <col min="9" max="9" width="15.42578125" customWidth="1"/>
    <col min="10" max="10" width="17.140625" customWidth="1"/>
    <col min="11" max="11" width="20.42578125" style="5" customWidth="1"/>
    <col min="12" max="12" width="21.140625" customWidth="1"/>
    <col min="13" max="13" width="18.42578125" customWidth="1"/>
    <col min="14" max="14" width="13.28515625" customWidth="1"/>
    <col min="15" max="15" width="15.42578125" customWidth="1"/>
    <col min="16" max="16" width="19.7109375" customWidth="1"/>
    <col min="17" max="17" width="22.5703125" customWidth="1"/>
    <col min="18" max="20" width="11.5703125" bestFit="1" customWidth="1"/>
    <col min="22" max="22" width="15.7109375" customWidth="1"/>
  </cols>
  <sheetData>
    <row r="1" spans="1:22" ht="47.25" customHeight="1" x14ac:dyDescent="0.25">
      <c r="A1" s="280" t="s">
        <v>0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</row>
    <row r="2" spans="1:22" ht="39" customHeight="1" x14ac:dyDescent="0.25">
      <c r="A2" s="281" t="s">
        <v>1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3"/>
    </row>
    <row r="3" spans="1:22" ht="41.25" customHeight="1" x14ac:dyDescent="0.25">
      <c r="A3" s="281" t="s">
        <v>2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3"/>
    </row>
    <row r="4" spans="1:22" ht="73.5" customHeight="1" x14ac:dyDescent="0.25">
      <c r="A4" s="284" t="s">
        <v>1077</v>
      </c>
      <c r="B4" s="285"/>
      <c r="C4" s="285"/>
      <c r="D4" s="285"/>
      <c r="E4" s="285"/>
      <c r="F4" s="286"/>
      <c r="G4" s="284" t="s">
        <v>73</v>
      </c>
      <c r="H4" s="285"/>
      <c r="I4" s="285"/>
      <c r="J4" s="285"/>
      <c r="K4" s="285"/>
      <c r="L4" s="285"/>
      <c r="M4" s="285"/>
      <c r="N4" s="285"/>
      <c r="O4" s="285"/>
      <c r="P4" s="285"/>
      <c r="Q4" s="286"/>
    </row>
    <row r="5" spans="1:22" ht="45.75" customHeight="1" x14ac:dyDescent="0.25">
      <c r="A5" s="277" t="s">
        <v>3</v>
      </c>
      <c r="B5" s="278" t="s">
        <v>5</v>
      </c>
      <c r="C5" s="278" t="s">
        <v>4</v>
      </c>
      <c r="D5" s="279" t="s">
        <v>6</v>
      </c>
      <c r="E5" s="277" t="s">
        <v>7</v>
      </c>
      <c r="F5" s="278" t="s">
        <v>62</v>
      </c>
      <c r="G5" s="288" t="s">
        <v>9</v>
      </c>
      <c r="H5" s="288"/>
      <c r="I5" s="288"/>
      <c r="J5" s="288"/>
      <c r="K5" s="288"/>
      <c r="L5" s="288"/>
      <c r="M5" s="288"/>
      <c r="N5" s="288"/>
      <c r="O5" s="288"/>
      <c r="P5" s="289" t="s">
        <v>19</v>
      </c>
      <c r="Q5" s="289" t="s">
        <v>20</v>
      </c>
      <c r="R5" s="287" t="s">
        <v>1287</v>
      </c>
    </row>
    <row r="6" spans="1:22" ht="149.25" customHeight="1" x14ac:dyDescent="0.25">
      <c r="A6" s="277"/>
      <c r="B6" s="278"/>
      <c r="C6" s="278"/>
      <c r="D6" s="279"/>
      <c r="E6" s="277"/>
      <c r="F6" s="278"/>
      <c r="G6" s="15" t="s">
        <v>10</v>
      </c>
      <c r="H6" s="15" t="s">
        <v>11</v>
      </c>
      <c r="I6" s="15" t="s">
        <v>12</v>
      </c>
      <c r="J6" s="15" t="s">
        <v>13</v>
      </c>
      <c r="K6" s="15" t="s">
        <v>14</v>
      </c>
      <c r="L6" s="15" t="s">
        <v>15</v>
      </c>
      <c r="M6" s="15" t="s">
        <v>30</v>
      </c>
      <c r="N6" s="15" t="s">
        <v>17</v>
      </c>
      <c r="O6" s="15" t="s">
        <v>18</v>
      </c>
      <c r="P6" s="290"/>
      <c r="Q6" s="290"/>
      <c r="R6" s="287"/>
    </row>
    <row r="7" spans="1:22" s="13" customFormat="1" ht="30" customHeight="1" x14ac:dyDescent="0.4">
      <c r="A7" s="10">
        <v>1</v>
      </c>
      <c r="B7" s="11" t="s">
        <v>1010</v>
      </c>
      <c r="C7" s="11" t="s">
        <v>1010</v>
      </c>
      <c r="D7" s="16" t="s">
        <v>74</v>
      </c>
      <c r="E7" s="10" t="s">
        <v>65</v>
      </c>
      <c r="F7" s="26" t="s">
        <v>1267</v>
      </c>
      <c r="G7" s="25" t="s">
        <v>1272</v>
      </c>
      <c r="H7" s="25" t="s">
        <v>1268</v>
      </c>
      <c r="I7" s="25" t="s">
        <v>1268</v>
      </c>
      <c r="J7" s="25" t="s">
        <v>1268</v>
      </c>
      <c r="K7" s="22">
        <v>2.37</v>
      </c>
      <c r="L7" s="25" t="s">
        <v>1268</v>
      </c>
      <c r="M7" s="25" t="s">
        <v>1268</v>
      </c>
      <c r="N7" s="25" t="s">
        <v>1268</v>
      </c>
      <c r="O7" s="25" t="s">
        <v>1268</v>
      </c>
      <c r="P7" s="10">
        <v>33232</v>
      </c>
      <c r="Q7" s="12">
        <v>450</v>
      </c>
      <c r="R7" s="13">
        <v>2</v>
      </c>
      <c r="S7" s="13">
        <v>2.37</v>
      </c>
      <c r="T7" s="13">
        <v>450</v>
      </c>
      <c r="U7" s="13">
        <v>-0.37000000000000011</v>
      </c>
      <c r="V7" s="13">
        <f>Q7/2</f>
        <v>225</v>
      </c>
    </row>
    <row r="8" spans="1:22" s="13" customFormat="1" ht="30" customHeight="1" x14ac:dyDescent="0.4">
      <c r="A8" s="10">
        <v>2</v>
      </c>
      <c r="B8" s="11" t="s">
        <v>1010</v>
      </c>
      <c r="C8" s="11" t="s">
        <v>1010</v>
      </c>
      <c r="D8" s="16" t="s">
        <v>75</v>
      </c>
      <c r="E8" s="10" t="s">
        <v>65</v>
      </c>
      <c r="F8" s="26" t="s">
        <v>1267</v>
      </c>
      <c r="G8" s="25" t="s">
        <v>1272</v>
      </c>
      <c r="H8" s="25" t="s">
        <v>1268</v>
      </c>
      <c r="I8" s="25" t="s">
        <v>1268</v>
      </c>
      <c r="J8" s="25" t="s">
        <v>1268</v>
      </c>
      <c r="K8" s="25" t="s">
        <v>1268</v>
      </c>
      <c r="L8" s="25" t="s">
        <v>1268</v>
      </c>
      <c r="M8" s="25" t="s">
        <v>1268</v>
      </c>
      <c r="N8" s="25" t="s">
        <v>1268</v>
      </c>
      <c r="O8" s="25" t="s">
        <v>1268</v>
      </c>
      <c r="P8" s="10">
        <v>21994</v>
      </c>
      <c r="Q8" s="12"/>
      <c r="V8" s="13">
        <f t="shared" ref="V8:V71" si="0">Q8/2</f>
        <v>0</v>
      </c>
    </row>
    <row r="9" spans="1:22" s="13" customFormat="1" ht="30" customHeight="1" x14ac:dyDescent="0.4">
      <c r="A9" s="10">
        <v>3</v>
      </c>
      <c r="B9" s="11" t="s">
        <v>1010</v>
      </c>
      <c r="C9" s="11" t="s">
        <v>1010</v>
      </c>
      <c r="D9" s="16" t="s">
        <v>76</v>
      </c>
      <c r="E9" s="10" t="s">
        <v>64</v>
      </c>
      <c r="F9" s="26" t="s">
        <v>1267</v>
      </c>
      <c r="G9" s="25" t="s">
        <v>1272</v>
      </c>
      <c r="H9" s="25" t="s">
        <v>1268</v>
      </c>
      <c r="I9" s="25" t="s">
        <v>1268</v>
      </c>
      <c r="J9" s="25" t="s">
        <v>1268</v>
      </c>
      <c r="K9" s="25" t="s">
        <v>1268</v>
      </c>
      <c r="L9" s="25" t="s">
        <v>1268</v>
      </c>
      <c r="M9" s="25" t="s">
        <v>1268</v>
      </c>
      <c r="N9" s="25" t="s">
        <v>1268</v>
      </c>
      <c r="O9" s="25" t="s">
        <v>1268</v>
      </c>
      <c r="P9" s="10">
        <v>88487</v>
      </c>
      <c r="Q9" s="12"/>
      <c r="V9" s="13">
        <f t="shared" si="0"/>
        <v>0</v>
      </c>
    </row>
    <row r="10" spans="1:22" s="13" customFormat="1" ht="30" customHeight="1" x14ac:dyDescent="0.4">
      <c r="A10" s="10">
        <v>4</v>
      </c>
      <c r="B10" s="11" t="s">
        <v>1010</v>
      </c>
      <c r="C10" s="11" t="s">
        <v>1010</v>
      </c>
      <c r="D10" s="16" t="s">
        <v>77</v>
      </c>
      <c r="E10" s="10" t="s">
        <v>63</v>
      </c>
      <c r="F10" s="26" t="s">
        <v>1267</v>
      </c>
      <c r="G10" s="25" t="s">
        <v>1272</v>
      </c>
      <c r="H10" s="25" t="s">
        <v>1268</v>
      </c>
      <c r="I10" s="25" t="s">
        <v>1268</v>
      </c>
      <c r="J10" s="25" t="s">
        <v>1268</v>
      </c>
      <c r="K10" s="25" t="s">
        <v>1268</v>
      </c>
      <c r="L10" s="25" t="s">
        <v>1268</v>
      </c>
      <c r="M10" s="25" t="s">
        <v>1268</v>
      </c>
      <c r="N10" s="25" t="s">
        <v>1268</v>
      </c>
      <c r="O10" s="25" t="s">
        <v>1268</v>
      </c>
      <c r="P10" s="10">
        <v>145404</v>
      </c>
      <c r="Q10" s="12"/>
      <c r="V10" s="13">
        <f t="shared" si="0"/>
        <v>0</v>
      </c>
    </row>
    <row r="11" spans="1:22" s="13" customFormat="1" ht="30" customHeight="1" x14ac:dyDescent="0.4">
      <c r="A11" s="10">
        <v>5</v>
      </c>
      <c r="B11" s="11" t="s">
        <v>1010</v>
      </c>
      <c r="C11" s="11" t="s">
        <v>1010</v>
      </c>
      <c r="D11" s="16" t="s">
        <v>78</v>
      </c>
      <c r="E11" s="10" t="s">
        <v>559</v>
      </c>
      <c r="F11" s="26" t="s">
        <v>1267</v>
      </c>
      <c r="G11" s="25" t="s">
        <v>1272</v>
      </c>
      <c r="H11" s="25" t="s">
        <v>1268</v>
      </c>
      <c r="I11" s="25" t="s">
        <v>1268</v>
      </c>
      <c r="J11" s="25" t="s">
        <v>1268</v>
      </c>
      <c r="K11" s="22">
        <v>17.25</v>
      </c>
      <c r="L11" s="25" t="s">
        <v>1268</v>
      </c>
      <c r="M11" s="25" t="s">
        <v>1268</v>
      </c>
      <c r="N11" s="25" t="s">
        <v>1268</v>
      </c>
      <c r="O11" s="25" t="s">
        <v>1268</v>
      </c>
      <c r="P11" s="10">
        <v>2067457</v>
      </c>
      <c r="Q11" s="12">
        <v>6120</v>
      </c>
      <c r="R11" s="13">
        <v>6</v>
      </c>
      <c r="S11" s="13">
        <v>17.25</v>
      </c>
      <c r="T11" s="13">
        <v>6120</v>
      </c>
      <c r="U11" s="13">
        <v>-11.25</v>
      </c>
      <c r="V11" s="13">
        <f t="shared" si="0"/>
        <v>3060</v>
      </c>
    </row>
    <row r="12" spans="1:22" s="13" customFormat="1" ht="30" customHeight="1" x14ac:dyDescent="0.4">
      <c r="A12" s="10">
        <v>6</v>
      </c>
      <c r="B12" s="11" t="s">
        <v>1010</v>
      </c>
      <c r="C12" s="11" t="s">
        <v>1010</v>
      </c>
      <c r="D12" s="16" t="s">
        <v>79</v>
      </c>
      <c r="E12" s="10" t="s">
        <v>559</v>
      </c>
      <c r="F12" s="26" t="s">
        <v>1267</v>
      </c>
      <c r="G12" s="25" t="s">
        <v>1272</v>
      </c>
      <c r="H12" s="25" t="s">
        <v>1268</v>
      </c>
      <c r="I12" s="25" t="s">
        <v>1268</v>
      </c>
      <c r="J12" s="25" t="s">
        <v>1268</v>
      </c>
      <c r="K12" s="22">
        <v>6.89</v>
      </c>
      <c r="L12" s="25" t="s">
        <v>1268</v>
      </c>
      <c r="M12" s="25" t="s">
        <v>1268</v>
      </c>
      <c r="N12" s="25" t="s">
        <v>1268</v>
      </c>
      <c r="O12" s="25" t="s">
        <v>1268</v>
      </c>
      <c r="P12" s="10">
        <v>252601</v>
      </c>
      <c r="Q12" s="12">
        <v>1170</v>
      </c>
      <c r="R12" s="13">
        <v>6</v>
      </c>
      <c r="S12" s="13">
        <v>6.89</v>
      </c>
      <c r="T12" s="13">
        <v>1170</v>
      </c>
      <c r="U12" s="13">
        <v>-0.88999999999999968</v>
      </c>
      <c r="V12" s="13">
        <f t="shared" si="0"/>
        <v>585</v>
      </c>
    </row>
    <row r="13" spans="1:22" s="13" customFormat="1" ht="30" customHeight="1" x14ac:dyDescent="0.4">
      <c r="A13" s="10">
        <v>7</v>
      </c>
      <c r="B13" s="11" t="s">
        <v>1010</v>
      </c>
      <c r="C13" s="11" t="s">
        <v>1010</v>
      </c>
      <c r="D13" s="16" t="s">
        <v>80</v>
      </c>
      <c r="E13" s="10" t="s">
        <v>63</v>
      </c>
      <c r="F13" s="26" t="s">
        <v>1267</v>
      </c>
      <c r="G13" s="25" t="s">
        <v>1272</v>
      </c>
      <c r="H13" s="25" t="s">
        <v>1268</v>
      </c>
      <c r="I13" s="25" t="s">
        <v>1268</v>
      </c>
      <c r="J13" s="25" t="s">
        <v>1268</v>
      </c>
      <c r="K13" s="22">
        <v>9.702</v>
      </c>
      <c r="L13" s="25" t="s">
        <v>1268</v>
      </c>
      <c r="M13" s="25" t="s">
        <v>1268</v>
      </c>
      <c r="N13" s="25" t="s">
        <v>1268</v>
      </c>
      <c r="O13" s="25" t="s">
        <v>1268</v>
      </c>
      <c r="P13" s="10">
        <v>930084</v>
      </c>
      <c r="Q13" s="12">
        <v>1800</v>
      </c>
      <c r="R13" s="13">
        <v>8</v>
      </c>
      <c r="S13" s="13">
        <v>9.702</v>
      </c>
      <c r="T13" s="13">
        <v>1800</v>
      </c>
      <c r="U13" s="13">
        <v>-1.702</v>
      </c>
      <c r="V13" s="13">
        <f t="shared" si="0"/>
        <v>900</v>
      </c>
    </row>
    <row r="14" spans="1:22" s="13" customFormat="1" ht="30" customHeight="1" x14ac:dyDescent="0.4">
      <c r="A14" s="10">
        <v>8</v>
      </c>
      <c r="B14" s="11" t="s">
        <v>1010</v>
      </c>
      <c r="C14" s="11" t="s">
        <v>1041</v>
      </c>
      <c r="D14" s="16" t="s">
        <v>81</v>
      </c>
      <c r="E14" s="10" t="s">
        <v>560</v>
      </c>
      <c r="F14" s="26" t="s">
        <v>1267</v>
      </c>
      <c r="G14" s="25" t="s">
        <v>1272</v>
      </c>
      <c r="H14" s="25" t="s">
        <v>1268</v>
      </c>
      <c r="I14" s="25" t="s">
        <v>1268</v>
      </c>
      <c r="J14" s="25" t="s">
        <v>1268</v>
      </c>
      <c r="K14" s="25" t="s">
        <v>1268</v>
      </c>
      <c r="L14" s="25" t="s">
        <v>1268</v>
      </c>
      <c r="M14" s="25" t="s">
        <v>1268</v>
      </c>
      <c r="N14" s="25" t="s">
        <v>1268</v>
      </c>
      <c r="O14" s="25" t="s">
        <v>1268</v>
      </c>
      <c r="P14" s="10">
        <v>16978</v>
      </c>
      <c r="Q14" s="12"/>
      <c r="V14" s="13">
        <f t="shared" si="0"/>
        <v>0</v>
      </c>
    </row>
    <row r="15" spans="1:22" s="13" customFormat="1" ht="30" customHeight="1" x14ac:dyDescent="0.4">
      <c r="A15" s="10">
        <v>9</v>
      </c>
      <c r="B15" s="11" t="s">
        <v>1010</v>
      </c>
      <c r="C15" s="11" t="s">
        <v>1041</v>
      </c>
      <c r="D15" s="16" t="s">
        <v>82</v>
      </c>
      <c r="E15" s="10" t="s">
        <v>561</v>
      </c>
      <c r="F15" s="26" t="s">
        <v>1267</v>
      </c>
      <c r="G15" s="25" t="s">
        <v>1272</v>
      </c>
      <c r="H15" s="25" t="s">
        <v>1268</v>
      </c>
      <c r="I15" s="25" t="s">
        <v>1268</v>
      </c>
      <c r="J15" s="25" t="s">
        <v>1268</v>
      </c>
      <c r="K15" s="22">
        <v>7.98</v>
      </c>
      <c r="L15" s="25" t="s">
        <v>1268</v>
      </c>
      <c r="M15" s="25" t="s">
        <v>1268</v>
      </c>
      <c r="N15" s="25" t="s">
        <v>1268</v>
      </c>
      <c r="O15" s="25" t="s">
        <v>1268</v>
      </c>
      <c r="P15" s="10">
        <v>1009005</v>
      </c>
      <c r="Q15" s="12">
        <v>1170</v>
      </c>
      <c r="R15" s="13">
        <v>7.5</v>
      </c>
      <c r="S15" s="13">
        <v>7.98</v>
      </c>
      <c r="T15" s="13">
        <v>1170</v>
      </c>
      <c r="U15" s="13">
        <v>-0.48000000000000043</v>
      </c>
      <c r="V15" s="13">
        <f t="shared" si="0"/>
        <v>585</v>
      </c>
    </row>
    <row r="16" spans="1:22" s="13" customFormat="1" ht="30" customHeight="1" x14ac:dyDescent="0.4">
      <c r="A16" s="10">
        <v>10</v>
      </c>
      <c r="B16" s="11" t="s">
        <v>1010</v>
      </c>
      <c r="C16" s="11" t="s">
        <v>1041</v>
      </c>
      <c r="D16" s="16" t="s">
        <v>83</v>
      </c>
      <c r="E16" s="10" t="s">
        <v>64</v>
      </c>
      <c r="F16" s="26" t="s">
        <v>1267</v>
      </c>
      <c r="G16" s="25" t="s">
        <v>1272</v>
      </c>
      <c r="H16" s="25" t="s">
        <v>1268</v>
      </c>
      <c r="I16" s="25" t="s">
        <v>1268</v>
      </c>
      <c r="J16" s="25" t="s">
        <v>1268</v>
      </c>
      <c r="K16" s="25" t="s">
        <v>1268</v>
      </c>
      <c r="L16" s="25" t="s">
        <v>1268</v>
      </c>
      <c r="M16" s="25" t="s">
        <v>1268</v>
      </c>
      <c r="N16" s="25" t="s">
        <v>1268</v>
      </c>
      <c r="O16" s="25" t="s">
        <v>1268</v>
      </c>
      <c r="P16" s="10">
        <v>88559</v>
      </c>
      <c r="Q16" s="12"/>
      <c r="V16" s="13">
        <f t="shared" si="0"/>
        <v>0</v>
      </c>
    </row>
    <row r="17" spans="1:22" s="9" customFormat="1" ht="30" customHeight="1" x14ac:dyDescent="0.4">
      <c r="A17" s="10">
        <v>11</v>
      </c>
      <c r="B17" s="11" t="s">
        <v>1011</v>
      </c>
      <c r="C17" s="11" t="s">
        <v>1011</v>
      </c>
      <c r="D17" s="16" t="s">
        <v>84</v>
      </c>
      <c r="E17" s="10" t="s">
        <v>67</v>
      </c>
      <c r="F17" s="26" t="s">
        <v>1267</v>
      </c>
      <c r="G17" s="25" t="s">
        <v>1272</v>
      </c>
      <c r="H17" s="25" t="s">
        <v>1268</v>
      </c>
      <c r="I17" s="25" t="s">
        <v>1268</v>
      </c>
      <c r="J17" s="25" t="s">
        <v>1268</v>
      </c>
      <c r="K17" s="22">
        <v>2.0499999999999998</v>
      </c>
      <c r="L17" s="25" t="s">
        <v>1268</v>
      </c>
      <c r="M17" s="25" t="s">
        <v>1268</v>
      </c>
      <c r="N17" s="25" t="s">
        <v>1268</v>
      </c>
      <c r="O17" s="25" t="s">
        <v>1268</v>
      </c>
      <c r="P17" s="10">
        <v>26831</v>
      </c>
      <c r="Q17" s="12">
        <v>630</v>
      </c>
      <c r="R17" s="13">
        <v>1</v>
      </c>
      <c r="S17" s="13">
        <v>2.0499999999999998</v>
      </c>
      <c r="T17" s="13">
        <v>630</v>
      </c>
      <c r="U17" s="13">
        <v>-1.0499999999999998</v>
      </c>
      <c r="V17" s="13">
        <f t="shared" si="0"/>
        <v>315</v>
      </c>
    </row>
    <row r="18" spans="1:22" s="9" customFormat="1" ht="30" customHeight="1" x14ac:dyDescent="0.4">
      <c r="A18" s="10">
        <v>12</v>
      </c>
      <c r="B18" s="11" t="s">
        <v>1011</v>
      </c>
      <c r="C18" s="11" t="s">
        <v>1042</v>
      </c>
      <c r="D18" s="16" t="s">
        <v>85</v>
      </c>
      <c r="E18" s="10" t="s">
        <v>559</v>
      </c>
      <c r="F18" s="26" t="s">
        <v>1267</v>
      </c>
      <c r="G18" s="25" t="s">
        <v>1272</v>
      </c>
      <c r="H18" s="25" t="s">
        <v>1268</v>
      </c>
      <c r="I18" s="25" t="s">
        <v>1268</v>
      </c>
      <c r="J18" s="25" t="s">
        <v>1268</v>
      </c>
      <c r="K18" s="22">
        <v>6.42</v>
      </c>
      <c r="L18" s="25" t="s">
        <v>1268</v>
      </c>
      <c r="M18" s="25" t="s">
        <v>1268</v>
      </c>
      <c r="N18" s="25" t="s">
        <v>1268</v>
      </c>
      <c r="O18" s="25" t="s">
        <v>1268</v>
      </c>
      <c r="P18" s="10">
        <v>222538</v>
      </c>
      <c r="Q18" s="12">
        <v>900</v>
      </c>
      <c r="R18" s="13">
        <v>6</v>
      </c>
      <c r="S18" s="13">
        <v>6.42</v>
      </c>
      <c r="T18" s="13">
        <v>900</v>
      </c>
      <c r="U18" s="13">
        <v>-0.41999999999999993</v>
      </c>
      <c r="V18" s="13">
        <f t="shared" si="0"/>
        <v>450</v>
      </c>
    </row>
    <row r="19" spans="1:22" s="9" customFormat="1" ht="30" customHeight="1" x14ac:dyDescent="0.4">
      <c r="A19" s="10">
        <v>13</v>
      </c>
      <c r="B19" s="11" t="s">
        <v>1011</v>
      </c>
      <c r="C19" s="11" t="s">
        <v>1011</v>
      </c>
      <c r="D19" s="16" t="s">
        <v>86</v>
      </c>
      <c r="E19" s="10" t="s">
        <v>559</v>
      </c>
      <c r="F19" s="26" t="s">
        <v>1267</v>
      </c>
      <c r="G19" s="25" t="s">
        <v>1272</v>
      </c>
      <c r="H19" s="25" t="s">
        <v>1268</v>
      </c>
      <c r="I19" s="25" t="s">
        <v>1268</v>
      </c>
      <c r="J19" s="25" t="s">
        <v>1268</v>
      </c>
      <c r="K19" s="25" t="s">
        <v>1268</v>
      </c>
      <c r="L19" s="25" t="s">
        <v>1268</v>
      </c>
      <c r="M19" s="25" t="s">
        <v>1268</v>
      </c>
      <c r="N19" s="25" t="s">
        <v>1268</v>
      </c>
      <c r="O19" s="25" t="s">
        <v>1268</v>
      </c>
      <c r="P19" s="10">
        <v>59592</v>
      </c>
      <c r="Q19" s="12"/>
      <c r="R19" s="13"/>
      <c r="S19" s="13"/>
      <c r="T19" s="13"/>
      <c r="U19" s="13"/>
      <c r="V19" s="13">
        <f t="shared" si="0"/>
        <v>0</v>
      </c>
    </row>
    <row r="20" spans="1:22" s="9" customFormat="1" ht="30" customHeight="1" x14ac:dyDescent="0.4">
      <c r="A20" s="10">
        <v>14</v>
      </c>
      <c r="B20" s="11" t="s">
        <v>1011</v>
      </c>
      <c r="C20" s="11" t="s">
        <v>1011</v>
      </c>
      <c r="D20" s="16" t="s">
        <v>87</v>
      </c>
      <c r="E20" s="10" t="s">
        <v>63</v>
      </c>
      <c r="F20" s="26" t="s">
        <v>1267</v>
      </c>
      <c r="G20" s="25" t="s">
        <v>1272</v>
      </c>
      <c r="H20" s="25" t="s">
        <v>1268</v>
      </c>
      <c r="I20" s="25" t="s">
        <v>1268</v>
      </c>
      <c r="J20" s="25" t="s">
        <v>1268</v>
      </c>
      <c r="K20" s="25" t="s">
        <v>1268</v>
      </c>
      <c r="L20" s="25" t="s">
        <v>1268</v>
      </c>
      <c r="M20" s="25" t="s">
        <v>1268</v>
      </c>
      <c r="N20" s="25" t="s">
        <v>1268</v>
      </c>
      <c r="O20" s="25" t="s">
        <v>1268</v>
      </c>
      <c r="P20" s="10">
        <v>43396</v>
      </c>
      <c r="Q20" s="12"/>
      <c r="R20" s="13"/>
      <c r="S20" s="13"/>
      <c r="T20" s="13"/>
      <c r="U20" s="13"/>
      <c r="V20" s="13">
        <f t="shared" si="0"/>
        <v>0</v>
      </c>
    </row>
    <row r="21" spans="1:22" s="9" customFormat="1" ht="30" customHeight="1" x14ac:dyDescent="0.4">
      <c r="A21" s="10">
        <v>15</v>
      </c>
      <c r="B21" s="11" t="s">
        <v>1011</v>
      </c>
      <c r="C21" s="11" t="s">
        <v>1011</v>
      </c>
      <c r="D21" s="16" t="s">
        <v>88</v>
      </c>
      <c r="E21" s="10" t="s">
        <v>65</v>
      </c>
      <c r="F21" s="26" t="s">
        <v>1267</v>
      </c>
      <c r="G21" s="25" t="s">
        <v>1272</v>
      </c>
      <c r="H21" s="25" t="s">
        <v>1268</v>
      </c>
      <c r="I21" s="25" t="s">
        <v>1268</v>
      </c>
      <c r="J21" s="25" t="s">
        <v>1268</v>
      </c>
      <c r="K21" s="22">
        <v>1.94</v>
      </c>
      <c r="L21" s="25" t="s">
        <v>1268</v>
      </c>
      <c r="M21" s="25" t="s">
        <v>1268</v>
      </c>
      <c r="N21" s="25" t="s">
        <v>1268</v>
      </c>
      <c r="O21" s="25" t="s">
        <v>1268</v>
      </c>
      <c r="P21" s="10">
        <v>2563</v>
      </c>
      <c r="Q21" s="12">
        <v>180</v>
      </c>
      <c r="R21" s="13">
        <v>2</v>
      </c>
      <c r="S21" s="13">
        <v>1.94</v>
      </c>
      <c r="T21" s="13">
        <v>180</v>
      </c>
      <c r="U21" s="13">
        <v>6.0000000000000053E-2</v>
      </c>
      <c r="V21" s="13">
        <f t="shared" si="0"/>
        <v>90</v>
      </c>
    </row>
    <row r="22" spans="1:22" s="9" customFormat="1" ht="30" customHeight="1" x14ac:dyDescent="0.4">
      <c r="A22" s="10">
        <v>16</v>
      </c>
      <c r="B22" s="11" t="s">
        <v>1011</v>
      </c>
      <c r="C22" s="11" t="s">
        <v>1011</v>
      </c>
      <c r="D22" s="16" t="s">
        <v>89</v>
      </c>
      <c r="E22" s="10" t="s">
        <v>559</v>
      </c>
      <c r="F22" s="26" t="s">
        <v>1267</v>
      </c>
      <c r="G22" s="25" t="s">
        <v>1272</v>
      </c>
      <c r="H22" s="25" t="s">
        <v>1268</v>
      </c>
      <c r="I22" s="25" t="s">
        <v>1268</v>
      </c>
      <c r="J22" s="25" t="s">
        <v>1268</v>
      </c>
      <c r="K22" s="25" t="s">
        <v>1268</v>
      </c>
      <c r="L22" s="25" t="s">
        <v>1268</v>
      </c>
      <c r="M22" s="25" t="s">
        <v>1268</v>
      </c>
      <c r="N22" s="25" t="s">
        <v>1268</v>
      </c>
      <c r="O22" s="25" t="s">
        <v>1268</v>
      </c>
      <c r="P22" s="10">
        <v>-1409176</v>
      </c>
      <c r="Q22" s="12"/>
      <c r="R22" s="13"/>
      <c r="S22" s="13"/>
      <c r="T22" s="13"/>
      <c r="U22" s="13"/>
      <c r="V22" s="13">
        <f t="shared" si="0"/>
        <v>0</v>
      </c>
    </row>
    <row r="23" spans="1:22" s="9" customFormat="1" ht="30" customHeight="1" x14ac:dyDescent="0.4">
      <c r="A23" s="10">
        <v>17</v>
      </c>
      <c r="B23" s="11" t="s">
        <v>1011</v>
      </c>
      <c r="C23" s="11" t="s">
        <v>1011</v>
      </c>
      <c r="D23" s="16" t="s">
        <v>90</v>
      </c>
      <c r="E23" s="10" t="s">
        <v>560</v>
      </c>
      <c r="F23" s="26" t="s">
        <v>1267</v>
      </c>
      <c r="G23" s="25" t="s">
        <v>1272</v>
      </c>
      <c r="H23" s="25" t="s">
        <v>1268</v>
      </c>
      <c r="I23" s="25" t="s">
        <v>1268</v>
      </c>
      <c r="J23" s="25" t="s">
        <v>1268</v>
      </c>
      <c r="K23" s="25" t="s">
        <v>1268</v>
      </c>
      <c r="L23" s="25" t="s">
        <v>1268</v>
      </c>
      <c r="M23" s="25" t="s">
        <v>1268</v>
      </c>
      <c r="N23" s="25" t="s">
        <v>1268</v>
      </c>
      <c r="O23" s="25" t="s">
        <v>1268</v>
      </c>
      <c r="P23" s="10">
        <v>45654</v>
      </c>
      <c r="Q23" s="12"/>
      <c r="R23" s="13"/>
      <c r="S23" s="13"/>
      <c r="T23" s="13"/>
      <c r="U23" s="13"/>
      <c r="V23" s="13">
        <f t="shared" si="0"/>
        <v>0</v>
      </c>
    </row>
    <row r="24" spans="1:22" s="9" customFormat="1" ht="30" customHeight="1" x14ac:dyDescent="0.4">
      <c r="A24" s="10">
        <v>18</v>
      </c>
      <c r="B24" s="11" t="s">
        <v>1011</v>
      </c>
      <c r="C24" s="11" t="s">
        <v>1042</v>
      </c>
      <c r="D24" s="16" t="s">
        <v>91</v>
      </c>
      <c r="E24" s="10" t="s">
        <v>64</v>
      </c>
      <c r="F24" s="26" t="s">
        <v>1267</v>
      </c>
      <c r="G24" s="25" t="s">
        <v>1272</v>
      </c>
      <c r="H24" s="25" t="s">
        <v>1268</v>
      </c>
      <c r="I24" s="25" t="s">
        <v>1268</v>
      </c>
      <c r="J24" s="25" t="s">
        <v>1268</v>
      </c>
      <c r="K24" s="25" t="s">
        <v>1268</v>
      </c>
      <c r="L24" s="25" t="s">
        <v>1268</v>
      </c>
      <c r="M24" s="25" t="s">
        <v>1268</v>
      </c>
      <c r="N24" s="25" t="s">
        <v>1268</v>
      </c>
      <c r="O24" s="25" t="s">
        <v>1268</v>
      </c>
      <c r="P24" s="10">
        <v>143810</v>
      </c>
      <c r="Q24" s="12"/>
      <c r="R24" s="13"/>
      <c r="S24" s="13"/>
      <c r="T24" s="13"/>
      <c r="U24" s="13"/>
      <c r="V24" s="13">
        <f t="shared" si="0"/>
        <v>0</v>
      </c>
    </row>
    <row r="25" spans="1:22" s="9" customFormat="1" ht="30" customHeight="1" x14ac:dyDescent="0.4">
      <c r="A25" s="10">
        <v>19</v>
      </c>
      <c r="B25" s="11" t="s">
        <v>1011</v>
      </c>
      <c r="C25" s="11" t="s">
        <v>1011</v>
      </c>
      <c r="D25" s="16" t="s">
        <v>92</v>
      </c>
      <c r="E25" s="10" t="s">
        <v>64</v>
      </c>
      <c r="F25" s="26" t="s">
        <v>1267</v>
      </c>
      <c r="G25" s="25" t="s">
        <v>1272</v>
      </c>
      <c r="H25" s="25" t="s">
        <v>1268</v>
      </c>
      <c r="I25" s="25" t="s">
        <v>1268</v>
      </c>
      <c r="J25" s="25" t="s">
        <v>1268</v>
      </c>
      <c r="K25" s="25" t="s">
        <v>1268</v>
      </c>
      <c r="L25" s="25" t="s">
        <v>1268</v>
      </c>
      <c r="M25" s="25" t="s">
        <v>1268</v>
      </c>
      <c r="N25" s="25" t="s">
        <v>1268</v>
      </c>
      <c r="O25" s="25" t="s">
        <v>1268</v>
      </c>
      <c r="P25" s="10">
        <v>98542</v>
      </c>
      <c r="Q25" s="12"/>
      <c r="R25" s="13"/>
      <c r="S25" s="13"/>
      <c r="T25" s="13"/>
      <c r="U25" s="13"/>
      <c r="V25" s="13">
        <f t="shared" si="0"/>
        <v>0</v>
      </c>
    </row>
    <row r="26" spans="1:22" s="9" customFormat="1" ht="30" customHeight="1" x14ac:dyDescent="0.4">
      <c r="A26" s="10">
        <v>20</v>
      </c>
      <c r="B26" s="11" t="s">
        <v>1011</v>
      </c>
      <c r="C26" s="11" t="s">
        <v>1011</v>
      </c>
      <c r="D26" s="16" t="s">
        <v>93</v>
      </c>
      <c r="E26" s="10" t="s">
        <v>559</v>
      </c>
      <c r="F26" s="26" t="s">
        <v>1267</v>
      </c>
      <c r="G26" s="25" t="s">
        <v>1272</v>
      </c>
      <c r="H26" s="25" t="s">
        <v>1268</v>
      </c>
      <c r="I26" s="25" t="s">
        <v>1268</v>
      </c>
      <c r="J26" s="25" t="s">
        <v>1268</v>
      </c>
      <c r="K26" s="25" t="s">
        <v>1268</v>
      </c>
      <c r="L26" s="25" t="s">
        <v>1268</v>
      </c>
      <c r="M26" s="25" t="s">
        <v>1268</v>
      </c>
      <c r="N26" s="25" t="s">
        <v>1268</v>
      </c>
      <c r="O26" s="25" t="s">
        <v>1268</v>
      </c>
      <c r="P26" s="10">
        <v>0</v>
      </c>
      <c r="Q26" s="12"/>
      <c r="R26" s="13">
        <v>6</v>
      </c>
      <c r="S26" s="13" t="e">
        <v>#N/A</v>
      </c>
      <c r="T26" s="13" t="e">
        <v>#N/A</v>
      </c>
      <c r="U26" s="13" t="e">
        <v>#N/A</v>
      </c>
      <c r="V26" s="13">
        <f t="shared" si="0"/>
        <v>0</v>
      </c>
    </row>
    <row r="27" spans="1:22" s="9" customFormat="1" ht="30" customHeight="1" x14ac:dyDescent="0.4">
      <c r="A27" s="10">
        <v>21</v>
      </c>
      <c r="B27" s="11" t="s">
        <v>1011</v>
      </c>
      <c r="C27" s="11" t="s">
        <v>1011</v>
      </c>
      <c r="D27" s="16" t="s">
        <v>94</v>
      </c>
      <c r="E27" s="10" t="s">
        <v>64</v>
      </c>
      <c r="F27" s="26" t="s">
        <v>1267</v>
      </c>
      <c r="G27" s="25" t="s">
        <v>1272</v>
      </c>
      <c r="H27" s="25" t="s">
        <v>1268</v>
      </c>
      <c r="I27" s="25" t="s">
        <v>1268</v>
      </c>
      <c r="J27" s="25" t="s">
        <v>1268</v>
      </c>
      <c r="K27" s="25" t="s">
        <v>1268</v>
      </c>
      <c r="L27" s="25" t="s">
        <v>1268</v>
      </c>
      <c r="M27" s="25" t="s">
        <v>1268</v>
      </c>
      <c r="N27" s="25" t="s">
        <v>1268</v>
      </c>
      <c r="O27" s="25" t="s">
        <v>1268</v>
      </c>
      <c r="P27" s="10">
        <v>95979</v>
      </c>
      <c r="Q27" s="12"/>
      <c r="R27" s="13"/>
      <c r="S27" s="13"/>
      <c r="T27" s="13"/>
      <c r="U27" s="13"/>
      <c r="V27" s="13">
        <f t="shared" si="0"/>
        <v>0</v>
      </c>
    </row>
    <row r="28" spans="1:22" s="9" customFormat="1" ht="30" customHeight="1" x14ac:dyDescent="0.4">
      <c r="A28" s="10">
        <v>22</v>
      </c>
      <c r="B28" s="11" t="s">
        <v>1011</v>
      </c>
      <c r="C28" s="11" t="s">
        <v>1043</v>
      </c>
      <c r="D28" s="16" t="s">
        <v>95</v>
      </c>
      <c r="E28" s="10" t="s">
        <v>67</v>
      </c>
      <c r="F28" s="26" t="s">
        <v>1270</v>
      </c>
      <c r="G28" s="25" t="s">
        <v>1272</v>
      </c>
      <c r="H28" s="25" t="s">
        <v>1268</v>
      </c>
      <c r="I28" s="25" t="s">
        <v>1268</v>
      </c>
      <c r="J28" s="25" t="s">
        <v>1268</v>
      </c>
      <c r="K28" s="25" t="s">
        <v>1268</v>
      </c>
      <c r="L28" s="25" t="s">
        <v>1268</v>
      </c>
      <c r="M28" s="25" t="s">
        <v>1268</v>
      </c>
      <c r="N28" s="25" t="s">
        <v>1268</v>
      </c>
      <c r="O28" s="25" t="s">
        <v>1268</v>
      </c>
      <c r="P28" s="10">
        <v>-426</v>
      </c>
      <c r="Q28" s="12"/>
      <c r="R28" s="32"/>
      <c r="S28" s="13"/>
      <c r="T28" s="13"/>
      <c r="U28" s="13"/>
      <c r="V28" s="13">
        <f t="shared" si="0"/>
        <v>0</v>
      </c>
    </row>
    <row r="29" spans="1:22" s="9" customFormat="1" ht="30" customHeight="1" x14ac:dyDescent="0.4">
      <c r="A29" s="10">
        <v>23</v>
      </c>
      <c r="B29" s="11" t="s">
        <v>1011</v>
      </c>
      <c r="C29" s="11" t="s">
        <v>1043</v>
      </c>
      <c r="D29" s="16" t="s">
        <v>96</v>
      </c>
      <c r="E29" s="10" t="s">
        <v>559</v>
      </c>
      <c r="F29" s="26" t="s">
        <v>1267</v>
      </c>
      <c r="G29" s="25" t="s">
        <v>1272</v>
      </c>
      <c r="H29" s="25" t="s">
        <v>1268</v>
      </c>
      <c r="I29" s="25" t="s">
        <v>1268</v>
      </c>
      <c r="J29" s="25" t="s">
        <v>1268</v>
      </c>
      <c r="K29" s="25" t="s">
        <v>1268</v>
      </c>
      <c r="L29" s="25" t="s">
        <v>1268</v>
      </c>
      <c r="M29" s="25" t="s">
        <v>1268</v>
      </c>
      <c r="N29" s="25" t="s">
        <v>1268</v>
      </c>
      <c r="O29" s="25" t="s">
        <v>1268</v>
      </c>
      <c r="P29" s="10">
        <v>127707</v>
      </c>
      <c r="Q29" s="12"/>
      <c r="R29" s="13"/>
      <c r="S29" s="13"/>
      <c r="T29" s="13"/>
      <c r="U29" s="13"/>
      <c r="V29" s="13">
        <f t="shared" si="0"/>
        <v>0</v>
      </c>
    </row>
    <row r="30" spans="1:22" s="9" customFormat="1" ht="30" customHeight="1" x14ac:dyDescent="0.4">
      <c r="A30" s="10">
        <v>24</v>
      </c>
      <c r="B30" s="11" t="s">
        <v>1011</v>
      </c>
      <c r="C30" s="11" t="s">
        <v>1043</v>
      </c>
      <c r="D30" s="16" t="s">
        <v>97</v>
      </c>
      <c r="E30" s="10" t="s">
        <v>559</v>
      </c>
      <c r="F30" s="26" t="s">
        <v>1267</v>
      </c>
      <c r="G30" s="25" t="s">
        <v>1272</v>
      </c>
      <c r="H30" s="25" t="s">
        <v>1268</v>
      </c>
      <c r="I30" s="25" t="s">
        <v>1268</v>
      </c>
      <c r="J30" s="25" t="s">
        <v>1268</v>
      </c>
      <c r="K30" s="25" t="s">
        <v>1268</v>
      </c>
      <c r="L30" s="25" t="s">
        <v>1268</v>
      </c>
      <c r="M30" s="25" t="s">
        <v>1268</v>
      </c>
      <c r="N30" s="25" t="s">
        <v>1268</v>
      </c>
      <c r="O30" s="25" t="s">
        <v>1268</v>
      </c>
      <c r="P30" s="10">
        <v>164416</v>
      </c>
      <c r="Q30" s="12"/>
      <c r="R30" s="13"/>
      <c r="S30" s="13"/>
      <c r="T30" s="13"/>
      <c r="U30" s="13"/>
      <c r="V30" s="13">
        <f t="shared" si="0"/>
        <v>0</v>
      </c>
    </row>
    <row r="31" spans="1:22" s="9" customFormat="1" ht="30" customHeight="1" x14ac:dyDescent="0.4">
      <c r="A31" s="10">
        <v>25</v>
      </c>
      <c r="B31" s="11" t="s">
        <v>1011</v>
      </c>
      <c r="C31" s="11" t="s">
        <v>1043</v>
      </c>
      <c r="D31" s="16" t="s">
        <v>98</v>
      </c>
      <c r="E31" s="10" t="s">
        <v>64</v>
      </c>
      <c r="F31" s="26" t="s">
        <v>1267</v>
      </c>
      <c r="G31" s="25" t="s">
        <v>1272</v>
      </c>
      <c r="H31" s="25" t="s">
        <v>1268</v>
      </c>
      <c r="I31" s="25" t="s">
        <v>1268</v>
      </c>
      <c r="J31" s="25" t="s">
        <v>1268</v>
      </c>
      <c r="K31" s="22">
        <v>6.4</v>
      </c>
      <c r="L31" s="25" t="s">
        <v>1268</v>
      </c>
      <c r="M31" s="25" t="s">
        <v>1268</v>
      </c>
      <c r="N31" s="25" t="s">
        <v>1268</v>
      </c>
      <c r="O31" s="25" t="s">
        <v>1268</v>
      </c>
      <c r="P31" s="10">
        <v>540756</v>
      </c>
      <c r="Q31" s="12">
        <v>1260</v>
      </c>
      <c r="R31" s="13">
        <v>5</v>
      </c>
      <c r="S31" s="13">
        <v>6.4</v>
      </c>
      <c r="T31" s="13">
        <v>1260</v>
      </c>
      <c r="U31" s="13">
        <v>-1.4000000000000004</v>
      </c>
      <c r="V31" s="13">
        <f t="shared" si="0"/>
        <v>630</v>
      </c>
    </row>
    <row r="32" spans="1:22" s="9" customFormat="1" ht="30" customHeight="1" x14ac:dyDescent="0.4">
      <c r="A32" s="10">
        <v>26</v>
      </c>
      <c r="B32" s="11" t="s">
        <v>1011</v>
      </c>
      <c r="C32" s="11" t="s">
        <v>1011</v>
      </c>
      <c r="D32" s="16" t="s">
        <v>99</v>
      </c>
      <c r="E32" s="10" t="s">
        <v>63</v>
      </c>
      <c r="F32" s="26" t="s">
        <v>1267</v>
      </c>
      <c r="G32" s="25" t="s">
        <v>1272</v>
      </c>
      <c r="H32" s="25" t="s">
        <v>1268</v>
      </c>
      <c r="I32" s="25" t="s">
        <v>1268</v>
      </c>
      <c r="J32" s="25" t="s">
        <v>1268</v>
      </c>
      <c r="K32" s="25" t="s">
        <v>1268</v>
      </c>
      <c r="L32" s="25" t="s">
        <v>1268</v>
      </c>
      <c r="M32" s="25" t="s">
        <v>1268</v>
      </c>
      <c r="N32" s="25" t="s">
        <v>1268</v>
      </c>
      <c r="O32" s="25" t="s">
        <v>1268</v>
      </c>
      <c r="P32" s="10">
        <v>194452</v>
      </c>
      <c r="Q32" s="12"/>
      <c r="R32" s="13"/>
      <c r="S32" s="13"/>
      <c r="T32" s="13"/>
      <c r="U32" s="13"/>
      <c r="V32" s="13">
        <f t="shared" si="0"/>
        <v>0</v>
      </c>
    </row>
    <row r="33" spans="1:22" s="9" customFormat="1" ht="30" customHeight="1" x14ac:dyDescent="0.4">
      <c r="A33" s="10">
        <v>27</v>
      </c>
      <c r="B33" s="11" t="s">
        <v>1012</v>
      </c>
      <c r="C33" s="11" t="s">
        <v>1012</v>
      </c>
      <c r="D33" s="16" t="s">
        <v>100</v>
      </c>
      <c r="E33" s="10" t="s">
        <v>65</v>
      </c>
      <c r="F33" s="26" t="s">
        <v>1267</v>
      </c>
      <c r="G33" s="25" t="s">
        <v>1272</v>
      </c>
      <c r="H33" s="25" t="s">
        <v>1268</v>
      </c>
      <c r="I33" s="25" t="s">
        <v>1268</v>
      </c>
      <c r="J33" s="25" t="s">
        <v>1268</v>
      </c>
      <c r="K33" s="12">
        <v>2.83</v>
      </c>
      <c r="L33" s="25" t="s">
        <v>1268</v>
      </c>
      <c r="M33" s="25" t="s">
        <v>1268</v>
      </c>
      <c r="N33" s="25" t="s">
        <v>1268</v>
      </c>
      <c r="O33" s="25" t="s">
        <v>1268</v>
      </c>
      <c r="P33" s="10">
        <v>4670</v>
      </c>
      <c r="Q33" s="12">
        <v>630</v>
      </c>
      <c r="R33" s="13">
        <v>2</v>
      </c>
      <c r="S33" s="13">
        <v>2.83</v>
      </c>
      <c r="T33" s="13">
        <v>630</v>
      </c>
      <c r="U33" s="13">
        <v>-0.83000000000000007</v>
      </c>
      <c r="V33" s="13">
        <f t="shared" si="0"/>
        <v>315</v>
      </c>
    </row>
    <row r="34" spans="1:22" s="9" customFormat="1" ht="30" customHeight="1" x14ac:dyDescent="0.4">
      <c r="A34" s="10">
        <v>28</v>
      </c>
      <c r="B34" s="11" t="s">
        <v>1012</v>
      </c>
      <c r="C34" s="11" t="s">
        <v>1012</v>
      </c>
      <c r="D34" s="16" t="s">
        <v>101</v>
      </c>
      <c r="E34" s="10" t="s">
        <v>1039</v>
      </c>
      <c r="F34" s="26" t="s">
        <v>1267</v>
      </c>
      <c r="G34" s="25" t="s">
        <v>1272</v>
      </c>
      <c r="H34" s="25" t="s">
        <v>1268</v>
      </c>
      <c r="I34" s="25" t="s">
        <v>1268</v>
      </c>
      <c r="J34" s="25" t="s">
        <v>1268</v>
      </c>
      <c r="K34" s="25" t="s">
        <v>1268</v>
      </c>
      <c r="L34" s="25" t="s">
        <v>1268</v>
      </c>
      <c r="M34" s="25" t="s">
        <v>1268</v>
      </c>
      <c r="N34" s="25" t="s">
        <v>1268</v>
      </c>
      <c r="O34" s="25" t="s">
        <v>1268</v>
      </c>
      <c r="P34" s="10">
        <v>354230</v>
      </c>
      <c r="Q34" s="12"/>
      <c r="R34" s="13"/>
      <c r="S34" s="13"/>
      <c r="T34" s="13"/>
      <c r="U34" s="13"/>
      <c r="V34" s="13">
        <f t="shared" si="0"/>
        <v>0</v>
      </c>
    </row>
    <row r="35" spans="1:22" s="9" customFormat="1" ht="30" customHeight="1" x14ac:dyDescent="0.4">
      <c r="A35" s="10">
        <v>29</v>
      </c>
      <c r="B35" s="11" t="s">
        <v>1012</v>
      </c>
      <c r="C35" s="11" t="s">
        <v>1012</v>
      </c>
      <c r="D35" s="16" t="s">
        <v>102</v>
      </c>
      <c r="E35" s="10" t="s">
        <v>63</v>
      </c>
      <c r="F35" s="26" t="s">
        <v>1267</v>
      </c>
      <c r="G35" s="25" t="s">
        <v>1272</v>
      </c>
      <c r="H35" s="25" t="s">
        <v>1268</v>
      </c>
      <c r="I35" s="25" t="s">
        <v>1268</v>
      </c>
      <c r="J35" s="25" t="s">
        <v>1268</v>
      </c>
      <c r="K35" s="12">
        <v>7.74</v>
      </c>
      <c r="L35" s="25" t="s">
        <v>1268</v>
      </c>
      <c r="M35" s="25" t="s">
        <v>1268</v>
      </c>
      <c r="N35" s="25" t="s">
        <v>1268</v>
      </c>
      <c r="O35" s="25" t="s">
        <v>1268</v>
      </c>
      <c r="P35" s="10">
        <v>437972</v>
      </c>
      <c r="Q35" s="12">
        <v>900</v>
      </c>
      <c r="R35" s="13">
        <v>8</v>
      </c>
      <c r="S35" s="13">
        <v>7.74</v>
      </c>
      <c r="T35" s="13">
        <v>900</v>
      </c>
      <c r="U35" s="13">
        <v>0.25999999999999979</v>
      </c>
      <c r="V35" s="13">
        <f t="shared" si="0"/>
        <v>450</v>
      </c>
    </row>
    <row r="36" spans="1:22" s="9" customFormat="1" ht="30" customHeight="1" x14ac:dyDescent="0.4">
      <c r="A36" s="10">
        <v>30</v>
      </c>
      <c r="B36" s="11" t="s">
        <v>1012</v>
      </c>
      <c r="C36" s="11" t="s">
        <v>1012</v>
      </c>
      <c r="D36" s="16" t="s">
        <v>103</v>
      </c>
      <c r="E36" s="10" t="s">
        <v>63</v>
      </c>
      <c r="F36" s="26" t="s">
        <v>1267</v>
      </c>
      <c r="G36" s="25" t="s">
        <v>1272</v>
      </c>
      <c r="H36" s="25" t="s">
        <v>1268</v>
      </c>
      <c r="I36" s="25" t="s">
        <v>1268</v>
      </c>
      <c r="J36" s="25" t="s">
        <v>1268</v>
      </c>
      <c r="K36" s="25" t="s">
        <v>1268</v>
      </c>
      <c r="L36" s="25" t="s">
        <v>1268</v>
      </c>
      <c r="M36" s="25" t="s">
        <v>1268</v>
      </c>
      <c r="N36" s="25" t="s">
        <v>1268</v>
      </c>
      <c r="O36" s="25" t="s">
        <v>1268</v>
      </c>
      <c r="P36" s="10">
        <v>43031</v>
      </c>
      <c r="Q36" s="12"/>
      <c r="R36" s="13"/>
      <c r="S36" s="13"/>
      <c r="T36" s="13"/>
      <c r="U36" s="13"/>
      <c r="V36" s="13">
        <f t="shared" si="0"/>
        <v>0</v>
      </c>
    </row>
    <row r="37" spans="1:22" s="9" customFormat="1" ht="30" customHeight="1" x14ac:dyDescent="0.4">
      <c r="A37" s="10">
        <v>31</v>
      </c>
      <c r="B37" s="11" t="s">
        <v>1012</v>
      </c>
      <c r="C37" s="11" t="s">
        <v>1012</v>
      </c>
      <c r="D37" s="16" t="s">
        <v>104</v>
      </c>
      <c r="E37" s="10" t="s">
        <v>559</v>
      </c>
      <c r="F37" s="26" t="s">
        <v>1267</v>
      </c>
      <c r="G37" s="25" t="s">
        <v>1272</v>
      </c>
      <c r="H37" s="25" t="s">
        <v>1268</v>
      </c>
      <c r="I37" s="25" t="s">
        <v>1268</v>
      </c>
      <c r="J37" s="25" t="s">
        <v>1268</v>
      </c>
      <c r="K37" s="25" t="s">
        <v>1268</v>
      </c>
      <c r="L37" s="25" t="s">
        <v>1268</v>
      </c>
      <c r="M37" s="25" t="s">
        <v>1268</v>
      </c>
      <c r="N37" s="25" t="s">
        <v>1268</v>
      </c>
      <c r="O37" s="25" t="s">
        <v>1268</v>
      </c>
      <c r="P37" s="10">
        <v>48507</v>
      </c>
      <c r="Q37" s="12"/>
      <c r="R37" s="13"/>
      <c r="S37" s="13"/>
      <c r="T37" s="13"/>
      <c r="U37" s="13"/>
      <c r="V37" s="13">
        <f t="shared" si="0"/>
        <v>0</v>
      </c>
    </row>
    <row r="38" spans="1:22" s="9" customFormat="1" ht="30" customHeight="1" x14ac:dyDescent="0.4">
      <c r="A38" s="10">
        <v>32</v>
      </c>
      <c r="B38" s="11" t="s">
        <v>1012</v>
      </c>
      <c r="C38" s="11" t="s">
        <v>1012</v>
      </c>
      <c r="D38" s="16" t="s">
        <v>105</v>
      </c>
      <c r="E38" s="10" t="s">
        <v>66</v>
      </c>
      <c r="F38" s="26" t="s">
        <v>1267</v>
      </c>
      <c r="G38" s="25" t="s">
        <v>1272</v>
      </c>
      <c r="H38" s="25" t="s">
        <v>1268</v>
      </c>
      <c r="I38" s="25" t="s">
        <v>1268</v>
      </c>
      <c r="J38" s="25" t="s">
        <v>1268</v>
      </c>
      <c r="K38" s="12">
        <v>5.47</v>
      </c>
      <c r="L38" s="25" t="s">
        <v>1268</v>
      </c>
      <c r="M38" s="25" t="s">
        <v>1268</v>
      </c>
      <c r="N38" s="25" t="s">
        <v>1268</v>
      </c>
      <c r="O38" s="25" t="s">
        <v>1268</v>
      </c>
      <c r="P38" s="10">
        <v>14262</v>
      </c>
      <c r="Q38" s="12">
        <v>1530</v>
      </c>
      <c r="R38" s="13">
        <v>3</v>
      </c>
      <c r="S38" s="13">
        <v>5.47</v>
      </c>
      <c r="T38" s="13">
        <v>1530</v>
      </c>
      <c r="U38" s="13">
        <v>-2.4699999999999998</v>
      </c>
      <c r="V38" s="13">
        <f t="shared" si="0"/>
        <v>765</v>
      </c>
    </row>
    <row r="39" spans="1:22" s="9" customFormat="1" ht="30" customHeight="1" x14ac:dyDescent="0.4">
      <c r="A39" s="10">
        <v>33</v>
      </c>
      <c r="B39" s="11" t="s">
        <v>1012</v>
      </c>
      <c r="C39" s="11" t="s">
        <v>1012</v>
      </c>
      <c r="D39" s="16" t="s">
        <v>106</v>
      </c>
      <c r="E39" s="10" t="s">
        <v>1040</v>
      </c>
      <c r="F39" s="26" t="s">
        <v>1267</v>
      </c>
      <c r="G39" s="25" t="s">
        <v>1272</v>
      </c>
      <c r="H39" s="25" t="s">
        <v>1268</v>
      </c>
      <c r="I39" s="25" t="s">
        <v>1268</v>
      </c>
      <c r="J39" s="25" t="s">
        <v>1268</v>
      </c>
      <c r="K39" s="25" t="s">
        <v>1268</v>
      </c>
      <c r="L39" s="25" t="s">
        <v>1268</v>
      </c>
      <c r="M39" s="25" t="s">
        <v>1268</v>
      </c>
      <c r="N39" s="25" t="s">
        <v>1268</v>
      </c>
      <c r="O39" s="25" t="s">
        <v>1268</v>
      </c>
      <c r="P39" s="10">
        <v>55535</v>
      </c>
      <c r="Q39" s="12"/>
      <c r="R39" s="13"/>
      <c r="S39" s="13"/>
      <c r="T39" s="13"/>
      <c r="U39" s="13"/>
      <c r="V39" s="13">
        <f t="shared" si="0"/>
        <v>0</v>
      </c>
    </row>
    <row r="40" spans="1:22" s="9" customFormat="1" ht="30" customHeight="1" x14ac:dyDescent="0.4">
      <c r="A40" s="10">
        <v>34</v>
      </c>
      <c r="B40" s="11" t="s">
        <v>1012</v>
      </c>
      <c r="C40" s="11" t="s">
        <v>1012</v>
      </c>
      <c r="D40" s="16" t="s">
        <v>107</v>
      </c>
      <c r="E40" s="10" t="s">
        <v>64</v>
      </c>
      <c r="F40" s="26" t="s">
        <v>1267</v>
      </c>
      <c r="G40" s="25" t="s">
        <v>1272</v>
      </c>
      <c r="H40" s="25" t="s">
        <v>1268</v>
      </c>
      <c r="I40" s="25" t="s">
        <v>1268</v>
      </c>
      <c r="J40" s="25" t="s">
        <v>1268</v>
      </c>
      <c r="K40" s="12">
        <v>6.64</v>
      </c>
      <c r="L40" s="25" t="s">
        <v>1268</v>
      </c>
      <c r="M40" s="25" t="s">
        <v>1268</v>
      </c>
      <c r="N40" s="25" t="s">
        <v>1268</v>
      </c>
      <c r="O40" s="25" t="s">
        <v>1268</v>
      </c>
      <c r="P40" s="10">
        <v>54285</v>
      </c>
      <c r="Q40" s="12">
        <v>1440</v>
      </c>
      <c r="R40" s="13">
        <v>5</v>
      </c>
      <c r="S40" s="13">
        <v>6.64</v>
      </c>
      <c r="T40" s="13">
        <v>1440</v>
      </c>
      <c r="U40" s="13">
        <v>-1.6399999999999997</v>
      </c>
      <c r="V40" s="13">
        <f t="shared" si="0"/>
        <v>720</v>
      </c>
    </row>
    <row r="41" spans="1:22" s="9" customFormat="1" ht="30" customHeight="1" x14ac:dyDescent="0.4">
      <c r="A41" s="10">
        <v>35</v>
      </c>
      <c r="B41" s="11" t="s">
        <v>1012</v>
      </c>
      <c r="C41" s="11" t="s">
        <v>1047</v>
      </c>
      <c r="D41" s="16" t="s">
        <v>108</v>
      </c>
      <c r="E41" s="10" t="s">
        <v>66</v>
      </c>
      <c r="F41" s="26" t="s">
        <v>1267</v>
      </c>
      <c r="G41" s="25" t="s">
        <v>1272</v>
      </c>
      <c r="H41" s="25" t="s">
        <v>1268</v>
      </c>
      <c r="I41" s="25" t="s">
        <v>1268</v>
      </c>
      <c r="J41" s="25" t="s">
        <v>1268</v>
      </c>
      <c r="K41" s="25" t="s">
        <v>1268</v>
      </c>
      <c r="L41" s="25" t="s">
        <v>1268</v>
      </c>
      <c r="M41" s="25" t="s">
        <v>1268</v>
      </c>
      <c r="N41" s="25" t="s">
        <v>1268</v>
      </c>
      <c r="O41" s="25" t="s">
        <v>1268</v>
      </c>
      <c r="P41" s="10">
        <v>6075</v>
      </c>
      <c r="Q41" s="12"/>
      <c r="R41" s="13"/>
      <c r="S41" s="13"/>
      <c r="T41" s="13"/>
      <c r="U41" s="13"/>
      <c r="V41" s="13">
        <f t="shared" si="0"/>
        <v>0</v>
      </c>
    </row>
    <row r="42" spans="1:22" s="9" customFormat="1" ht="30" customHeight="1" x14ac:dyDescent="0.4">
      <c r="A42" s="10">
        <v>36</v>
      </c>
      <c r="B42" s="11" t="s">
        <v>1012</v>
      </c>
      <c r="C42" s="11" t="s">
        <v>1046</v>
      </c>
      <c r="D42" s="16" t="s">
        <v>109</v>
      </c>
      <c r="E42" s="10" t="s">
        <v>63</v>
      </c>
      <c r="F42" s="26" t="s">
        <v>1267</v>
      </c>
      <c r="G42" s="25" t="s">
        <v>1272</v>
      </c>
      <c r="H42" s="25" t="s">
        <v>1268</v>
      </c>
      <c r="I42" s="25" t="s">
        <v>1268</v>
      </c>
      <c r="J42" s="25" t="s">
        <v>1268</v>
      </c>
      <c r="K42" s="12">
        <v>8.18</v>
      </c>
      <c r="L42" s="25" t="s">
        <v>1268</v>
      </c>
      <c r="M42" s="25" t="s">
        <v>1268</v>
      </c>
      <c r="N42" s="25" t="s">
        <v>1268</v>
      </c>
      <c r="O42" s="25" t="s">
        <v>1268</v>
      </c>
      <c r="P42" s="10">
        <v>228969</v>
      </c>
      <c r="Q42" s="12">
        <v>1080</v>
      </c>
      <c r="R42" s="13">
        <v>8</v>
      </c>
      <c r="S42" s="13">
        <v>8.18</v>
      </c>
      <c r="T42" s="13">
        <v>1080</v>
      </c>
      <c r="U42" s="13">
        <v>-0.17999999999999972</v>
      </c>
      <c r="V42" s="13">
        <f t="shared" si="0"/>
        <v>540</v>
      </c>
    </row>
    <row r="43" spans="1:22" s="9" customFormat="1" ht="30" customHeight="1" x14ac:dyDescent="0.4">
      <c r="A43" s="10">
        <v>37</v>
      </c>
      <c r="B43" s="11" t="s">
        <v>1012</v>
      </c>
      <c r="C43" s="11" t="s">
        <v>1046</v>
      </c>
      <c r="D43" s="16" t="s">
        <v>110</v>
      </c>
      <c r="E43" s="10" t="s">
        <v>66</v>
      </c>
      <c r="F43" s="26" t="s">
        <v>1267</v>
      </c>
      <c r="G43" s="25" t="s">
        <v>1272</v>
      </c>
      <c r="H43" s="25" t="s">
        <v>1268</v>
      </c>
      <c r="I43" s="25" t="s">
        <v>1268</v>
      </c>
      <c r="J43" s="25" t="s">
        <v>1268</v>
      </c>
      <c r="K43" s="12">
        <v>8.86</v>
      </c>
      <c r="L43" s="25" t="s">
        <v>1268</v>
      </c>
      <c r="M43" s="25" t="s">
        <v>1268</v>
      </c>
      <c r="N43" s="25" t="s">
        <v>1268</v>
      </c>
      <c r="O43" s="25" t="s">
        <v>1268</v>
      </c>
      <c r="P43" s="10">
        <v>479023</v>
      </c>
      <c r="Q43" s="12">
        <v>3240</v>
      </c>
      <c r="R43" s="13">
        <v>3</v>
      </c>
      <c r="S43" s="13">
        <v>8.86</v>
      </c>
      <c r="T43" s="13">
        <v>3240</v>
      </c>
      <c r="U43" s="13">
        <v>-5.8599999999999994</v>
      </c>
      <c r="V43" s="13">
        <f t="shared" si="0"/>
        <v>1620</v>
      </c>
    </row>
    <row r="44" spans="1:22" s="9" customFormat="1" ht="30" customHeight="1" x14ac:dyDescent="0.4">
      <c r="A44" s="10">
        <v>38</v>
      </c>
      <c r="B44" s="11" t="s">
        <v>1012</v>
      </c>
      <c r="C44" s="11" t="s">
        <v>1046</v>
      </c>
      <c r="D44" s="16" t="s">
        <v>111</v>
      </c>
      <c r="E44" s="10" t="s">
        <v>64</v>
      </c>
      <c r="F44" s="26" t="s">
        <v>1267</v>
      </c>
      <c r="G44" s="25" t="s">
        <v>1272</v>
      </c>
      <c r="H44" s="25" t="s">
        <v>1268</v>
      </c>
      <c r="I44" s="25" t="s">
        <v>1268</v>
      </c>
      <c r="J44" s="25" t="s">
        <v>1268</v>
      </c>
      <c r="K44" s="12">
        <v>6.69</v>
      </c>
      <c r="L44" s="25" t="s">
        <v>1268</v>
      </c>
      <c r="M44" s="25" t="s">
        <v>1268</v>
      </c>
      <c r="N44" s="25" t="s">
        <v>1268</v>
      </c>
      <c r="O44" s="25" t="s">
        <v>1268</v>
      </c>
      <c r="P44" s="10">
        <v>451831</v>
      </c>
      <c r="Q44" s="12">
        <v>1440</v>
      </c>
      <c r="R44" s="13">
        <v>5</v>
      </c>
      <c r="S44" s="13">
        <v>6.69</v>
      </c>
      <c r="T44" s="13">
        <v>1440</v>
      </c>
      <c r="U44" s="13">
        <v>-1.6900000000000004</v>
      </c>
      <c r="V44" s="13">
        <f t="shared" si="0"/>
        <v>720</v>
      </c>
    </row>
    <row r="45" spans="1:22" s="9" customFormat="1" ht="30" customHeight="1" x14ac:dyDescent="0.4">
      <c r="A45" s="10">
        <v>39</v>
      </c>
      <c r="B45" s="11" t="s">
        <v>1013</v>
      </c>
      <c r="C45" s="11" t="s">
        <v>1013</v>
      </c>
      <c r="D45" s="16" t="s">
        <v>112</v>
      </c>
      <c r="E45" s="10" t="s">
        <v>1051</v>
      </c>
      <c r="F45" s="26" t="s">
        <v>1267</v>
      </c>
      <c r="G45" s="25" t="s">
        <v>1272</v>
      </c>
      <c r="H45" s="25" t="s">
        <v>1268</v>
      </c>
      <c r="I45" s="25" t="s">
        <v>1268</v>
      </c>
      <c r="J45" s="25" t="s">
        <v>1268</v>
      </c>
      <c r="K45" s="22">
        <v>3.72</v>
      </c>
      <c r="L45" s="25" t="s">
        <v>1268</v>
      </c>
      <c r="M45" s="25" t="s">
        <v>1268</v>
      </c>
      <c r="N45" s="25" t="s">
        <v>1268</v>
      </c>
      <c r="O45" s="25" t="s">
        <v>1268</v>
      </c>
      <c r="P45" s="10">
        <v>72756</v>
      </c>
      <c r="Q45" s="12">
        <v>1080</v>
      </c>
      <c r="R45" s="13">
        <v>2</v>
      </c>
      <c r="S45" s="13">
        <v>3.72</v>
      </c>
      <c r="T45" s="13">
        <v>1080</v>
      </c>
      <c r="U45" s="13">
        <v>-1.7200000000000002</v>
      </c>
      <c r="V45" s="13">
        <f t="shared" si="0"/>
        <v>540</v>
      </c>
    </row>
    <row r="46" spans="1:22" s="9" customFormat="1" ht="30" customHeight="1" x14ac:dyDescent="0.4">
      <c r="A46" s="10">
        <v>40</v>
      </c>
      <c r="B46" s="11" t="s">
        <v>1013</v>
      </c>
      <c r="C46" s="11" t="s">
        <v>1013</v>
      </c>
      <c r="D46" s="16" t="s">
        <v>113</v>
      </c>
      <c r="E46" s="10" t="s">
        <v>1052</v>
      </c>
      <c r="F46" s="26" t="s">
        <v>1267</v>
      </c>
      <c r="G46" s="25" t="s">
        <v>1272</v>
      </c>
      <c r="H46" s="25" t="s">
        <v>1268</v>
      </c>
      <c r="I46" s="25" t="s">
        <v>1268</v>
      </c>
      <c r="J46" s="25" t="s">
        <v>1268</v>
      </c>
      <c r="K46" s="25" t="s">
        <v>1268</v>
      </c>
      <c r="L46" s="25" t="s">
        <v>1268</v>
      </c>
      <c r="M46" s="25" t="s">
        <v>1268</v>
      </c>
      <c r="N46" s="25" t="s">
        <v>1268</v>
      </c>
      <c r="O46" s="25" t="s">
        <v>1268</v>
      </c>
      <c r="P46" s="10">
        <v>140273</v>
      </c>
      <c r="Q46" s="12"/>
      <c r="R46" s="13"/>
      <c r="S46" s="13"/>
      <c r="T46" s="13"/>
      <c r="U46" s="13"/>
      <c r="V46" s="13">
        <f t="shared" si="0"/>
        <v>0</v>
      </c>
    </row>
    <row r="47" spans="1:22" s="9" customFormat="1" ht="30" customHeight="1" x14ac:dyDescent="0.4">
      <c r="A47" s="10">
        <v>41</v>
      </c>
      <c r="B47" s="11" t="s">
        <v>1013</v>
      </c>
      <c r="C47" s="11" t="s">
        <v>1013</v>
      </c>
      <c r="D47" s="16" t="s">
        <v>114</v>
      </c>
      <c r="E47" s="10" t="s">
        <v>1053</v>
      </c>
      <c r="F47" s="26" t="s">
        <v>1267</v>
      </c>
      <c r="G47" s="25" t="s">
        <v>1272</v>
      </c>
      <c r="H47" s="25" t="s">
        <v>1268</v>
      </c>
      <c r="I47" s="25" t="s">
        <v>1268</v>
      </c>
      <c r="J47" s="25" t="s">
        <v>1268</v>
      </c>
      <c r="K47" s="22">
        <v>6.87</v>
      </c>
      <c r="L47" s="25" t="s">
        <v>1268</v>
      </c>
      <c r="M47" s="25" t="s">
        <v>1268</v>
      </c>
      <c r="N47" s="25" t="s">
        <v>1268</v>
      </c>
      <c r="O47" s="25" t="s">
        <v>1268</v>
      </c>
      <c r="P47" s="10">
        <v>1054578</v>
      </c>
      <c r="Q47" s="12">
        <v>1260</v>
      </c>
      <c r="R47" s="13">
        <v>5.8</v>
      </c>
      <c r="S47" s="13">
        <v>6.87</v>
      </c>
      <c r="T47" s="13">
        <v>1260</v>
      </c>
      <c r="U47" s="13">
        <v>-1.0700000000000003</v>
      </c>
      <c r="V47" s="13">
        <f t="shared" si="0"/>
        <v>630</v>
      </c>
    </row>
    <row r="48" spans="1:22" s="9" customFormat="1" ht="30" customHeight="1" x14ac:dyDescent="0.4">
      <c r="A48" s="10">
        <v>42</v>
      </c>
      <c r="B48" s="11" t="s">
        <v>1013</v>
      </c>
      <c r="C48" s="11" t="s">
        <v>1013</v>
      </c>
      <c r="D48" s="16" t="s">
        <v>115</v>
      </c>
      <c r="E48" s="10" t="s">
        <v>1054</v>
      </c>
      <c r="F48" s="26" t="s">
        <v>1267</v>
      </c>
      <c r="G48" s="25" t="s">
        <v>1272</v>
      </c>
      <c r="H48" s="25" t="s">
        <v>1268</v>
      </c>
      <c r="I48" s="25" t="s">
        <v>1268</v>
      </c>
      <c r="J48" s="25" t="s">
        <v>1268</v>
      </c>
      <c r="K48" s="25" t="s">
        <v>1268</v>
      </c>
      <c r="L48" s="25" t="s">
        <v>1268</v>
      </c>
      <c r="M48" s="25" t="s">
        <v>1268</v>
      </c>
      <c r="N48" s="25" t="s">
        <v>1268</v>
      </c>
      <c r="O48" s="25" t="s">
        <v>1268</v>
      </c>
      <c r="P48" s="10">
        <v>25312</v>
      </c>
      <c r="Q48" s="12"/>
      <c r="R48" s="13"/>
      <c r="S48" s="13"/>
      <c r="T48" s="13"/>
      <c r="U48" s="13"/>
      <c r="V48" s="13">
        <f t="shared" si="0"/>
        <v>0</v>
      </c>
    </row>
    <row r="49" spans="1:22" s="9" customFormat="1" ht="30" customHeight="1" x14ac:dyDescent="0.4">
      <c r="A49" s="10">
        <v>43</v>
      </c>
      <c r="B49" s="11" t="s">
        <v>1013</v>
      </c>
      <c r="C49" s="11" t="s">
        <v>1013</v>
      </c>
      <c r="D49" s="16" t="s">
        <v>116</v>
      </c>
      <c r="E49" s="10" t="s">
        <v>1055</v>
      </c>
      <c r="F49" s="26" t="s">
        <v>1267</v>
      </c>
      <c r="G49" s="25" t="s">
        <v>1272</v>
      </c>
      <c r="H49" s="25" t="s">
        <v>1268</v>
      </c>
      <c r="I49" s="25" t="s">
        <v>1268</v>
      </c>
      <c r="J49" s="25" t="s">
        <v>1268</v>
      </c>
      <c r="K49" s="22">
        <v>8.5399999999999991</v>
      </c>
      <c r="L49" s="25" t="s">
        <v>1268</v>
      </c>
      <c r="M49" s="25" t="s">
        <v>1268</v>
      </c>
      <c r="N49" s="25" t="s">
        <v>1268</v>
      </c>
      <c r="O49" s="25" t="s">
        <v>1268</v>
      </c>
      <c r="P49" s="10">
        <v>530610</v>
      </c>
      <c r="Q49" s="12">
        <v>1980</v>
      </c>
      <c r="R49" s="13">
        <v>6</v>
      </c>
      <c r="S49" s="13">
        <v>8.5399999999999991</v>
      </c>
      <c r="T49" s="13">
        <v>1980</v>
      </c>
      <c r="U49" s="13">
        <v>-2.5399999999999991</v>
      </c>
      <c r="V49" s="13">
        <f t="shared" si="0"/>
        <v>990</v>
      </c>
    </row>
    <row r="50" spans="1:22" s="9" customFormat="1" ht="30" customHeight="1" x14ac:dyDescent="0.4">
      <c r="A50" s="10">
        <v>44</v>
      </c>
      <c r="B50" s="11" t="s">
        <v>1013</v>
      </c>
      <c r="C50" s="11" t="s">
        <v>1013</v>
      </c>
      <c r="D50" s="16" t="s">
        <v>117</v>
      </c>
      <c r="E50" s="10" t="s">
        <v>1054</v>
      </c>
      <c r="F50" s="26" t="s">
        <v>1267</v>
      </c>
      <c r="G50" s="25" t="s">
        <v>1272</v>
      </c>
      <c r="H50" s="25" t="s">
        <v>1268</v>
      </c>
      <c r="I50" s="25" t="s">
        <v>1268</v>
      </c>
      <c r="J50" s="25" t="s">
        <v>1268</v>
      </c>
      <c r="K50" s="22">
        <v>7.3</v>
      </c>
      <c r="L50" s="25" t="s">
        <v>1268</v>
      </c>
      <c r="M50" s="25" t="s">
        <v>1268</v>
      </c>
      <c r="N50" s="25" t="s">
        <v>1268</v>
      </c>
      <c r="O50" s="25" t="s">
        <v>1268</v>
      </c>
      <c r="P50" s="10">
        <v>238619</v>
      </c>
      <c r="Q50" s="12">
        <v>1710</v>
      </c>
      <c r="R50" s="13">
        <v>5</v>
      </c>
      <c r="S50" s="13">
        <v>7.3</v>
      </c>
      <c r="T50" s="13">
        <v>1710</v>
      </c>
      <c r="U50" s="13">
        <v>-2.2999999999999998</v>
      </c>
      <c r="V50" s="13">
        <f t="shared" si="0"/>
        <v>855</v>
      </c>
    </row>
    <row r="51" spans="1:22" s="9" customFormat="1" ht="30" customHeight="1" x14ac:dyDescent="0.4">
      <c r="A51" s="10">
        <v>45</v>
      </c>
      <c r="B51" s="11"/>
      <c r="C51" s="11"/>
      <c r="D51" s="16">
        <v>6</v>
      </c>
      <c r="E51" s="10"/>
      <c r="F51" s="26" t="s">
        <v>1267</v>
      </c>
      <c r="G51" s="25" t="s">
        <v>1272</v>
      </c>
      <c r="H51" s="25" t="s">
        <v>1268</v>
      </c>
      <c r="I51" s="25" t="s">
        <v>1268</v>
      </c>
      <c r="J51" s="25" t="s">
        <v>1268</v>
      </c>
      <c r="K51" s="25" t="s">
        <v>1268</v>
      </c>
      <c r="L51" s="25" t="s">
        <v>1268</v>
      </c>
      <c r="M51" s="25" t="s">
        <v>1268</v>
      </c>
      <c r="N51" s="25" t="s">
        <v>1268</v>
      </c>
      <c r="O51" s="25" t="s">
        <v>1268</v>
      </c>
      <c r="P51" s="10">
        <v>2062148</v>
      </c>
      <c r="Q51" s="12"/>
      <c r="R51" s="13" t="e">
        <v>#N/A</v>
      </c>
      <c r="S51" s="13" t="e">
        <v>#N/A</v>
      </c>
      <c r="T51" s="13" t="e">
        <v>#N/A</v>
      </c>
      <c r="U51" s="13" t="e">
        <v>#N/A</v>
      </c>
      <c r="V51" s="13">
        <f t="shared" si="0"/>
        <v>0</v>
      </c>
    </row>
    <row r="52" spans="1:22" s="9" customFormat="1" ht="30" customHeight="1" x14ac:dyDescent="0.4">
      <c r="A52" s="10">
        <v>46</v>
      </c>
      <c r="B52" s="11" t="s">
        <v>1014</v>
      </c>
      <c r="C52" s="11" t="s">
        <v>1014</v>
      </c>
      <c r="D52" s="16" t="s">
        <v>118</v>
      </c>
      <c r="E52" s="10" t="s">
        <v>1056</v>
      </c>
      <c r="F52" s="26" t="s">
        <v>1267</v>
      </c>
      <c r="G52" s="25" t="s">
        <v>1272</v>
      </c>
      <c r="H52" s="25" t="s">
        <v>1268</v>
      </c>
      <c r="I52" s="25" t="s">
        <v>1268</v>
      </c>
      <c r="J52" s="25" t="s">
        <v>1268</v>
      </c>
      <c r="K52" s="22">
        <v>2.34</v>
      </c>
      <c r="L52" s="25" t="s">
        <v>1268</v>
      </c>
      <c r="M52" s="25" t="s">
        <v>1268</v>
      </c>
      <c r="N52" s="25" t="s">
        <v>1268</v>
      </c>
      <c r="O52" s="25" t="s">
        <v>1268</v>
      </c>
      <c r="P52" s="10">
        <v>6197</v>
      </c>
      <c r="Q52" s="12">
        <v>810</v>
      </c>
      <c r="R52" s="13">
        <v>1</v>
      </c>
      <c r="S52" s="13">
        <v>2.34</v>
      </c>
      <c r="T52" s="13">
        <v>810</v>
      </c>
      <c r="U52" s="13">
        <v>-1.3399999999999999</v>
      </c>
      <c r="V52" s="13">
        <f t="shared" si="0"/>
        <v>405</v>
      </c>
    </row>
    <row r="53" spans="1:22" s="9" customFormat="1" ht="30" customHeight="1" x14ac:dyDescent="0.4">
      <c r="A53" s="10">
        <v>47</v>
      </c>
      <c r="B53" s="11" t="s">
        <v>1014</v>
      </c>
      <c r="C53" s="11" t="s">
        <v>1014</v>
      </c>
      <c r="D53" s="16" t="s">
        <v>119</v>
      </c>
      <c r="E53" s="10" t="s">
        <v>1052</v>
      </c>
      <c r="F53" s="26" t="s">
        <v>1267</v>
      </c>
      <c r="G53" s="25" t="s">
        <v>1272</v>
      </c>
      <c r="H53" s="25" t="s">
        <v>1268</v>
      </c>
      <c r="I53" s="25" t="s">
        <v>1268</v>
      </c>
      <c r="J53" s="25" t="s">
        <v>1268</v>
      </c>
      <c r="K53" s="25" t="s">
        <v>1268</v>
      </c>
      <c r="L53" s="25" t="s">
        <v>1268</v>
      </c>
      <c r="M53" s="25" t="s">
        <v>1268</v>
      </c>
      <c r="N53" s="25" t="s">
        <v>1268</v>
      </c>
      <c r="O53" s="25" t="s">
        <v>1268</v>
      </c>
      <c r="P53" s="10">
        <v>71004</v>
      </c>
      <c r="Q53" s="12"/>
      <c r="R53" s="13"/>
      <c r="S53" s="13"/>
      <c r="T53" s="13"/>
      <c r="U53" s="13"/>
      <c r="V53" s="13">
        <f t="shared" si="0"/>
        <v>0</v>
      </c>
    </row>
    <row r="54" spans="1:22" s="9" customFormat="1" ht="30" customHeight="1" x14ac:dyDescent="0.4">
      <c r="A54" s="10">
        <v>48</v>
      </c>
      <c r="B54" s="11" t="s">
        <v>1014</v>
      </c>
      <c r="C54" s="11" t="s">
        <v>1014</v>
      </c>
      <c r="D54" s="16" t="s">
        <v>120</v>
      </c>
      <c r="E54" s="10" t="s">
        <v>1052</v>
      </c>
      <c r="F54" s="26" t="s">
        <v>1267</v>
      </c>
      <c r="G54" s="25" t="s">
        <v>1272</v>
      </c>
      <c r="H54" s="25" t="s">
        <v>1268</v>
      </c>
      <c r="I54" s="25" t="s">
        <v>1268</v>
      </c>
      <c r="J54" s="25" t="s">
        <v>1268</v>
      </c>
      <c r="K54" s="25" t="s">
        <v>1268</v>
      </c>
      <c r="L54" s="25" t="s">
        <v>1268</v>
      </c>
      <c r="M54" s="25" t="s">
        <v>1268</v>
      </c>
      <c r="N54" s="25" t="s">
        <v>1268</v>
      </c>
      <c r="O54" s="25" t="s">
        <v>1268</v>
      </c>
      <c r="P54" s="10">
        <v>1051428</v>
      </c>
      <c r="Q54" s="12"/>
      <c r="R54" s="13"/>
      <c r="S54" s="13"/>
      <c r="T54" s="13"/>
      <c r="U54" s="13"/>
      <c r="V54" s="13">
        <f t="shared" si="0"/>
        <v>0</v>
      </c>
    </row>
    <row r="55" spans="1:22" s="9" customFormat="1" ht="30" customHeight="1" x14ac:dyDescent="0.4">
      <c r="A55" s="10">
        <v>49</v>
      </c>
      <c r="B55" s="11" t="s">
        <v>1014</v>
      </c>
      <c r="C55" s="11" t="s">
        <v>1014</v>
      </c>
      <c r="D55" s="16" t="s">
        <v>121</v>
      </c>
      <c r="E55" s="10" t="s">
        <v>1052</v>
      </c>
      <c r="F55" s="26" t="s">
        <v>1267</v>
      </c>
      <c r="G55" s="25" t="s">
        <v>1272</v>
      </c>
      <c r="H55" s="25" t="s">
        <v>1268</v>
      </c>
      <c r="I55" s="25" t="s">
        <v>1268</v>
      </c>
      <c r="J55" s="25" t="s">
        <v>1268</v>
      </c>
      <c r="K55" s="25" t="s">
        <v>1268</v>
      </c>
      <c r="L55" s="25" t="s">
        <v>1268</v>
      </c>
      <c r="M55" s="25" t="s">
        <v>1268</v>
      </c>
      <c r="N55" s="25" t="s">
        <v>1268</v>
      </c>
      <c r="O55" s="25" t="s">
        <v>1268</v>
      </c>
      <c r="P55" s="10">
        <v>407065</v>
      </c>
      <c r="Q55" s="12"/>
      <c r="R55" s="13"/>
      <c r="S55" s="13"/>
      <c r="T55" s="13"/>
      <c r="U55" s="13"/>
      <c r="V55" s="13">
        <f t="shared" si="0"/>
        <v>0</v>
      </c>
    </row>
    <row r="56" spans="1:22" s="9" customFormat="1" ht="30" customHeight="1" x14ac:dyDescent="0.4">
      <c r="A56" s="10">
        <v>50</v>
      </c>
      <c r="B56" s="11" t="s">
        <v>1014</v>
      </c>
      <c r="C56" s="11" t="s">
        <v>1014</v>
      </c>
      <c r="D56" s="16" t="s">
        <v>122</v>
      </c>
      <c r="E56" s="10" t="s">
        <v>1055</v>
      </c>
      <c r="F56" s="26" t="s">
        <v>1267</v>
      </c>
      <c r="G56" s="25" t="s">
        <v>1272</v>
      </c>
      <c r="H56" s="25" t="s">
        <v>1268</v>
      </c>
      <c r="I56" s="25" t="s">
        <v>1268</v>
      </c>
      <c r="J56" s="25" t="s">
        <v>1268</v>
      </c>
      <c r="K56" s="25" t="s">
        <v>1268</v>
      </c>
      <c r="L56" s="25" t="s">
        <v>1268</v>
      </c>
      <c r="M56" s="25" t="s">
        <v>1268</v>
      </c>
      <c r="N56" s="25" t="s">
        <v>1268</v>
      </c>
      <c r="O56" s="25" t="s">
        <v>1268</v>
      </c>
      <c r="P56" s="10">
        <v>10440</v>
      </c>
      <c r="Q56" s="12"/>
      <c r="R56" s="13"/>
      <c r="S56" s="13"/>
      <c r="T56" s="13"/>
      <c r="U56" s="13"/>
      <c r="V56" s="13">
        <f t="shared" si="0"/>
        <v>0</v>
      </c>
    </row>
    <row r="57" spans="1:22" s="9" customFormat="1" ht="30" customHeight="1" x14ac:dyDescent="0.4">
      <c r="A57" s="10">
        <v>51</v>
      </c>
      <c r="B57" s="11" t="s">
        <v>1014</v>
      </c>
      <c r="C57" s="11" t="s">
        <v>1014</v>
      </c>
      <c r="D57" s="16" t="s">
        <v>123</v>
      </c>
      <c r="E57" s="10" t="s">
        <v>1055</v>
      </c>
      <c r="F57" s="26" t="s">
        <v>1267</v>
      </c>
      <c r="G57" s="25" t="s">
        <v>1272</v>
      </c>
      <c r="H57" s="25" t="s">
        <v>1268</v>
      </c>
      <c r="I57" s="25" t="s">
        <v>1268</v>
      </c>
      <c r="J57" s="25" t="s">
        <v>1268</v>
      </c>
      <c r="K57" s="22">
        <v>5.91</v>
      </c>
      <c r="L57" s="25" t="s">
        <v>1268</v>
      </c>
      <c r="M57" s="25" t="s">
        <v>1268</v>
      </c>
      <c r="N57" s="25" t="s">
        <v>1268</v>
      </c>
      <c r="O57" s="25" t="s">
        <v>1268</v>
      </c>
      <c r="P57" s="10">
        <v>49145</v>
      </c>
      <c r="Q57" s="12">
        <v>720</v>
      </c>
      <c r="R57" s="13">
        <v>6</v>
      </c>
      <c r="S57" s="13">
        <v>5.91</v>
      </c>
      <c r="T57" s="13">
        <v>720</v>
      </c>
      <c r="U57" s="13">
        <v>8.9999999999999858E-2</v>
      </c>
      <c r="V57" s="13">
        <f t="shared" si="0"/>
        <v>360</v>
      </c>
    </row>
    <row r="58" spans="1:22" s="9" customFormat="1" ht="30" customHeight="1" x14ac:dyDescent="0.4">
      <c r="A58" s="10">
        <v>52</v>
      </c>
      <c r="B58" s="11" t="s">
        <v>1014</v>
      </c>
      <c r="C58" s="11" t="s">
        <v>1044</v>
      </c>
      <c r="D58" s="16" t="s">
        <v>124</v>
      </c>
      <c r="E58" s="10" t="s">
        <v>1057</v>
      </c>
      <c r="F58" s="26" t="s">
        <v>1267</v>
      </c>
      <c r="G58" s="25" t="s">
        <v>1272</v>
      </c>
      <c r="H58" s="25" t="s">
        <v>1268</v>
      </c>
      <c r="I58" s="25" t="s">
        <v>1268</v>
      </c>
      <c r="J58" s="25" t="s">
        <v>1268</v>
      </c>
      <c r="K58" s="22">
        <v>13.41</v>
      </c>
      <c r="L58" s="25" t="s">
        <v>1268</v>
      </c>
      <c r="M58" s="25" t="s">
        <v>1268</v>
      </c>
      <c r="N58" s="25" t="s">
        <v>1268</v>
      </c>
      <c r="O58" s="25" t="s">
        <v>1268</v>
      </c>
      <c r="P58" s="10">
        <v>118841</v>
      </c>
      <c r="Q58" s="12">
        <v>3780</v>
      </c>
      <c r="R58" s="13">
        <v>7.5</v>
      </c>
      <c r="S58" s="13">
        <v>13.41</v>
      </c>
      <c r="T58" s="13">
        <v>3780</v>
      </c>
      <c r="U58" s="13">
        <v>-5.91</v>
      </c>
      <c r="V58" s="13">
        <f t="shared" si="0"/>
        <v>1890</v>
      </c>
    </row>
    <row r="59" spans="1:22" s="9" customFormat="1" ht="30" customHeight="1" x14ac:dyDescent="0.4">
      <c r="A59" s="10">
        <v>53</v>
      </c>
      <c r="B59" s="11" t="s">
        <v>1014</v>
      </c>
      <c r="C59" s="11" t="s">
        <v>1044</v>
      </c>
      <c r="D59" s="16" t="s">
        <v>125</v>
      </c>
      <c r="E59" s="10" t="s">
        <v>1051</v>
      </c>
      <c r="F59" s="26" t="s">
        <v>1267</v>
      </c>
      <c r="G59" s="25" t="s">
        <v>1272</v>
      </c>
      <c r="H59" s="25" t="s">
        <v>1268</v>
      </c>
      <c r="I59" s="25" t="s">
        <v>1268</v>
      </c>
      <c r="J59" s="25" t="s">
        <v>1268</v>
      </c>
      <c r="K59" s="25" t="s">
        <v>1268</v>
      </c>
      <c r="L59" s="25" t="s">
        <v>1268</v>
      </c>
      <c r="M59" s="25" t="s">
        <v>1268</v>
      </c>
      <c r="N59" s="25" t="s">
        <v>1268</v>
      </c>
      <c r="O59" s="25" t="s">
        <v>1268</v>
      </c>
      <c r="P59" s="10">
        <v>9013</v>
      </c>
      <c r="Q59" s="12"/>
      <c r="R59" s="13"/>
      <c r="S59" s="13"/>
      <c r="T59" s="13"/>
      <c r="U59" s="13"/>
      <c r="V59" s="13">
        <f t="shared" si="0"/>
        <v>0</v>
      </c>
    </row>
    <row r="60" spans="1:22" s="9" customFormat="1" ht="30" customHeight="1" x14ac:dyDescent="0.4">
      <c r="A60" s="10">
        <v>54</v>
      </c>
      <c r="B60" s="11" t="s">
        <v>1014</v>
      </c>
      <c r="C60" s="11" t="s">
        <v>1045</v>
      </c>
      <c r="D60" s="16" t="s">
        <v>126</v>
      </c>
      <c r="E60" s="10" t="s">
        <v>1055</v>
      </c>
      <c r="F60" s="26" t="s">
        <v>1267</v>
      </c>
      <c r="G60" s="25" t="s">
        <v>1272</v>
      </c>
      <c r="H60" s="25" t="s">
        <v>1268</v>
      </c>
      <c r="I60" s="25" t="s">
        <v>1268</v>
      </c>
      <c r="J60" s="25" t="s">
        <v>1268</v>
      </c>
      <c r="K60" s="22">
        <v>13.48</v>
      </c>
      <c r="L60" s="25" t="s">
        <v>1268</v>
      </c>
      <c r="M60" s="25" t="s">
        <v>1268</v>
      </c>
      <c r="N60" s="25" t="s">
        <v>1268</v>
      </c>
      <c r="O60" s="25" t="s">
        <v>1268</v>
      </c>
      <c r="P60" s="10">
        <v>311720</v>
      </c>
      <c r="Q60" s="12">
        <v>4320</v>
      </c>
      <c r="R60" s="13">
        <v>6</v>
      </c>
      <c r="S60" s="13">
        <v>13.48</v>
      </c>
      <c r="T60" s="13">
        <v>4320</v>
      </c>
      <c r="U60" s="13">
        <v>-7.48</v>
      </c>
      <c r="V60" s="13">
        <f t="shared" si="0"/>
        <v>2160</v>
      </c>
    </row>
    <row r="61" spans="1:22" s="9" customFormat="1" ht="30" customHeight="1" x14ac:dyDescent="0.4">
      <c r="A61" s="10">
        <v>55</v>
      </c>
      <c r="B61" s="11" t="s">
        <v>1014</v>
      </c>
      <c r="C61" s="11" t="s">
        <v>1044</v>
      </c>
      <c r="D61" s="16" t="s">
        <v>127</v>
      </c>
      <c r="E61" s="10" t="s">
        <v>1058</v>
      </c>
      <c r="F61" s="26" t="s">
        <v>1267</v>
      </c>
      <c r="G61" s="25" t="s">
        <v>1272</v>
      </c>
      <c r="H61" s="25" t="s">
        <v>1268</v>
      </c>
      <c r="I61" s="25" t="s">
        <v>1268</v>
      </c>
      <c r="J61" s="25" t="s">
        <v>1268</v>
      </c>
      <c r="K61" s="25" t="s">
        <v>1268</v>
      </c>
      <c r="L61" s="25" t="s">
        <v>1268</v>
      </c>
      <c r="M61" s="25" t="s">
        <v>1268</v>
      </c>
      <c r="N61" s="25" t="s">
        <v>1268</v>
      </c>
      <c r="O61" s="25" t="s">
        <v>1268</v>
      </c>
      <c r="P61" s="10">
        <v>19040</v>
      </c>
      <c r="Q61" s="12"/>
      <c r="R61" s="13"/>
      <c r="S61" s="13"/>
      <c r="T61" s="13"/>
      <c r="U61" s="13"/>
      <c r="V61" s="13">
        <f t="shared" si="0"/>
        <v>0</v>
      </c>
    </row>
    <row r="62" spans="1:22" s="9" customFormat="1" ht="30" customHeight="1" x14ac:dyDescent="0.4">
      <c r="A62" s="10">
        <v>56</v>
      </c>
      <c r="B62" s="11" t="s">
        <v>1014</v>
      </c>
      <c r="C62" s="11" t="s">
        <v>1044</v>
      </c>
      <c r="D62" s="16" t="s">
        <v>128</v>
      </c>
      <c r="E62" s="10" t="s">
        <v>1052</v>
      </c>
      <c r="F62" s="26" t="s">
        <v>1267</v>
      </c>
      <c r="G62" s="25" t="s">
        <v>1272</v>
      </c>
      <c r="H62" s="25" t="s">
        <v>1268</v>
      </c>
      <c r="I62" s="25" t="s">
        <v>1268</v>
      </c>
      <c r="J62" s="25" t="s">
        <v>1268</v>
      </c>
      <c r="K62" s="25" t="s">
        <v>1268</v>
      </c>
      <c r="L62" s="25" t="s">
        <v>1268</v>
      </c>
      <c r="M62" s="25" t="s">
        <v>1268</v>
      </c>
      <c r="N62" s="25" t="s">
        <v>1268</v>
      </c>
      <c r="O62" s="25" t="s">
        <v>1268</v>
      </c>
      <c r="P62" s="10">
        <v>9914</v>
      </c>
      <c r="Q62" s="12"/>
      <c r="R62" s="13"/>
      <c r="S62" s="13"/>
      <c r="T62" s="13"/>
      <c r="U62" s="13"/>
      <c r="V62" s="13">
        <f t="shared" si="0"/>
        <v>0</v>
      </c>
    </row>
    <row r="63" spans="1:22" s="9" customFormat="1" ht="30" customHeight="1" x14ac:dyDescent="0.4">
      <c r="A63" s="10">
        <v>57</v>
      </c>
      <c r="B63" s="11" t="s">
        <v>1014</v>
      </c>
      <c r="C63" s="11" t="s">
        <v>1044</v>
      </c>
      <c r="D63" s="16" t="s">
        <v>129</v>
      </c>
      <c r="E63" s="10" t="s">
        <v>1052</v>
      </c>
      <c r="F63" s="26" t="s">
        <v>1267</v>
      </c>
      <c r="G63" s="25" t="s">
        <v>1272</v>
      </c>
      <c r="H63" s="25" t="s">
        <v>1268</v>
      </c>
      <c r="I63" s="25" t="s">
        <v>1268</v>
      </c>
      <c r="J63" s="25" t="s">
        <v>1268</v>
      </c>
      <c r="K63" s="25" t="s">
        <v>1268</v>
      </c>
      <c r="L63" s="25" t="s">
        <v>1268</v>
      </c>
      <c r="M63" s="25" t="s">
        <v>1268</v>
      </c>
      <c r="N63" s="25" t="s">
        <v>1268</v>
      </c>
      <c r="O63" s="25" t="s">
        <v>1268</v>
      </c>
      <c r="P63" s="10">
        <v>297725</v>
      </c>
      <c r="Q63" s="12"/>
      <c r="R63" s="13"/>
      <c r="S63" s="13"/>
      <c r="T63" s="13"/>
      <c r="U63" s="13"/>
      <c r="V63" s="13">
        <f t="shared" si="0"/>
        <v>0</v>
      </c>
    </row>
    <row r="64" spans="1:22" s="9" customFormat="1" ht="30" customHeight="1" x14ac:dyDescent="0.4">
      <c r="A64" s="10">
        <v>58</v>
      </c>
      <c r="B64" s="11" t="s">
        <v>1014</v>
      </c>
      <c r="C64" s="11" t="s">
        <v>1044</v>
      </c>
      <c r="D64" s="16" t="s">
        <v>130</v>
      </c>
      <c r="E64" s="10" t="s">
        <v>1054</v>
      </c>
      <c r="F64" s="26" t="s">
        <v>1267</v>
      </c>
      <c r="G64" s="25" t="s">
        <v>1272</v>
      </c>
      <c r="H64" s="25" t="s">
        <v>1268</v>
      </c>
      <c r="I64" s="25" t="s">
        <v>1268</v>
      </c>
      <c r="J64" s="25" t="s">
        <v>1268</v>
      </c>
      <c r="K64" s="22">
        <v>4.05</v>
      </c>
      <c r="L64" s="25" t="s">
        <v>1268</v>
      </c>
      <c r="M64" s="25" t="s">
        <v>1268</v>
      </c>
      <c r="N64" s="25" t="s">
        <v>1268</v>
      </c>
      <c r="O64" s="25" t="s">
        <v>1268</v>
      </c>
      <c r="P64" s="10">
        <v>347762</v>
      </c>
      <c r="Q64" s="12">
        <v>180</v>
      </c>
      <c r="R64" s="13">
        <v>5</v>
      </c>
      <c r="S64" s="13">
        <v>4.05</v>
      </c>
      <c r="T64" s="13">
        <v>180</v>
      </c>
      <c r="U64" s="13">
        <v>0.95000000000000018</v>
      </c>
      <c r="V64" s="13">
        <f t="shared" si="0"/>
        <v>90</v>
      </c>
    </row>
    <row r="65" spans="1:22" s="9" customFormat="1" ht="30" customHeight="1" x14ac:dyDescent="0.4">
      <c r="A65" s="10">
        <v>59</v>
      </c>
      <c r="B65" s="11" t="s">
        <v>1014</v>
      </c>
      <c r="C65" s="11" t="s">
        <v>1044</v>
      </c>
      <c r="D65" s="16" t="s">
        <v>131</v>
      </c>
      <c r="E65" s="10" t="s">
        <v>1055</v>
      </c>
      <c r="F65" s="26" t="s">
        <v>1267</v>
      </c>
      <c r="G65" s="25" t="s">
        <v>1272</v>
      </c>
      <c r="H65" s="25" t="s">
        <v>1268</v>
      </c>
      <c r="I65" s="25" t="s">
        <v>1268</v>
      </c>
      <c r="J65" s="25" t="s">
        <v>1268</v>
      </c>
      <c r="K65" s="22">
        <v>13.84</v>
      </c>
      <c r="L65" s="25" t="s">
        <v>1268</v>
      </c>
      <c r="M65" s="25" t="s">
        <v>1268</v>
      </c>
      <c r="N65" s="25" t="s">
        <v>1268</v>
      </c>
      <c r="O65" s="25" t="s">
        <v>1268</v>
      </c>
      <c r="P65" s="10">
        <v>538965</v>
      </c>
      <c r="Q65" s="12">
        <v>4500</v>
      </c>
      <c r="R65" s="13">
        <v>6</v>
      </c>
      <c r="S65" s="13">
        <v>13.84</v>
      </c>
      <c r="T65" s="13">
        <v>4500</v>
      </c>
      <c r="U65" s="13">
        <v>-7.84</v>
      </c>
      <c r="V65" s="13">
        <f t="shared" si="0"/>
        <v>2250</v>
      </c>
    </row>
    <row r="66" spans="1:22" s="9" customFormat="1" ht="30" customHeight="1" x14ac:dyDescent="0.4">
      <c r="A66" s="10">
        <v>60</v>
      </c>
      <c r="B66" s="11" t="s">
        <v>1014</v>
      </c>
      <c r="C66" s="11" t="s">
        <v>1044</v>
      </c>
      <c r="D66" s="16" t="s">
        <v>132</v>
      </c>
      <c r="E66" s="10" t="s">
        <v>1057</v>
      </c>
      <c r="F66" s="26" t="s">
        <v>1267</v>
      </c>
      <c r="G66" s="25" t="s">
        <v>1272</v>
      </c>
      <c r="H66" s="25" t="s">
        <v>1268</v>
      </c>
      <c r="I66" s="25" t="s">
        <v>1268</v>
      </c>
      <c r="J66" s="25" t="s">
        <v>1268</v>
      </c>
      <c r="K66" s="22">
        <v>5.89</v>
      </c>
      <c r="L66" s="25" t="s">
        <v>1268</v>
      </c>
      <c r="M66" s="25" t="s">
        <v>1268</v>
      </c>
      <c r="N66" s="25" t="s">
        <v>1268</v>
      </c>
      <c r="O66" s="25" t="s">
        <v>1268</v>
      </c>
      <c r="P66" s="10">
        <v>466082</v>
      </c>
      <c r="Q66" s="12">
        <v>180</v>
      </c>
      <c r="R66" s="13">
        <v>7.5</v>
      </c>
      <c r="S66" s="13">
        <v>5.89</v>
      </c>
      <c r="T66" s="13">
        <v>180</v>
      </c>
      <c r="U66" s="13">
        <v>1.6100000000000003</v>
      </c>
      <c r="V66" s="13">
        <f t="shared" si="0"/>
        <v>90</v>
      </c>
    </row>
    <row r="67" spans="1:22" s="9" customFormat="1" ht="30" customHeight="1" x14ac:dyDescent="0.4">
      <c r="A67" s="10">
        <v>61</v>
      </c>
      <c r="B67" s="11" t="s">
        <v>1014</v>
      </c>
      <c r="C67" s="11" t="s">
        <v>1014</v>
      </c>
      <c r="D67" s="16" t="s">
        <v>133</v>
      </c>
      <c r="E67" s="10" t="s">
        <v>1057</v>
      </c>
      <c r="F67" s="26" t="s">
        <v>1267</v>
      </c>
      <c r="G67" s="25" t="s">
        <v>1272</v>
      </c>
      <c r="H67" s="25" t="s">
        <v>1268</v>
      </c>
      <c r="I67" s="25" t="s">
        <v>1268</v>
      </c>
      <c r="J67" s="25" t="s">
        <v>1268</v>
      </c>
      <c r="K67" s="25" t="s">
        <v>1268</v>
      </c>
      <c r="L67" s="25" t="s">
        <v>1268</v>
      </c>
      <c r="M67" s="25" t="s">
        <v>1268</v>
      </c>
      <c r="N67" s="25" t="s">
        <v>1268</v>
      </c>
      <c r="O67" s="25" t="s">
        <v>1268</v>
      </c>
      <c r="P67" s="10">
        <v>277157</v>
      </c>
      <c r="Q67" s="12"/>
      <c r="R67" s="13"/>
      <c r="S67" s="13"/>
      <c r="T67" s="13"/>
      <c r="U67" s="13"/>
      <c r="V67" s="13">
        <f t="shared" si="0"/>
        <v>0</v>
      </c>
    </row>
    <row r="68" spans="1:22" s="9" customFormat="1" ht="30" customHeight="1" x14ac:dyDescent="0.4">
      <c r="A68" s="10">
        <v>62</v>
      </c>
      <c r="B68" s="11" t="s">
        <v>1016</v>
      </c>
      <c r="C68" s="11" t="s">
        <v>1016</v>
      </c>
      <c r="D68" s="16" t="s">
        <v>134</v>
      </c>
      <c r="E68" s="10" t="s">
        <v>1052</v>
      </c>
      <c r="F68" s="26" t="s">
        <v>1267</v>
      </c>
      <c r="G68" s="25" t="s">
        <v>1272</v>
      </c>
      <c r="H68" s="25" t="s">
        <v>1268</v>
      </c>
      <c r="I68" s="25" t="s">
        <v>1268</v>
      </c>
      <c r="J68" s="25" t="s">
        <v>1268</v>
      </c>
      <c r="K68" s="12">
        <v>6.91</v>
      </c>
      <c r="L68" s="25" t="s">
        <v>1268</v>
      </c>
      <c r="M68" s="25" t="s">
        <v>1268</v>
      </c>
      <c r="N68" s="25" t="s">
        <v>1268</v>
      </c>
      <c r="O68" s="25" t="s">
        <v>1268</v>
      </c>
      <c r="P68" s="10">
        <v>535256</v>
      </c>
      <c r="Q68" s="12">
        <v>450</v>
      </c>
      <c r="R68" s="13">
        <v>8</v>
      </c>
      <c r="S68" s="13">
        <v>6.91</v>
      </c>
      <c r="T68" s="13">
        <v>450</v>
      </c>
      <c r="U68" s="13">
        <v>1.0899999999999999</v>
      </c>
      <c r="V68" s="13">
        <f t="shared" si="0"/>
        <v>225</v>
      </c>
    </row>
    <row r="69" spans="1:22" s="9" customFormat="1" ht="30" customHeight="1" x14ac:dyDescent="0.4">
      <c r="A69" s="10">
        <v>63</v>
      </c>
      <c r="B69" s="11" t="s">
        <v>1016</v>
      </c>
      <c r="C69" s="11" t="s">
        <v>1016</v>
      </c>
      <c r="D69" s="16" t="s">
        <v>135</v>
      </c>
      <c r="E69" s="10" t="s">
        <v>1063</v>
      </c>
      <c r="F69" s="26" t="s">
        <v>1267</v>
      </c>
      <c r="G69" s="25" t="s">
        <v>1272</v>
      </c>
      <c r="H69" s="25" t="s">
        <v>1268</v>
      </c>
      <c r="I69" s="25" t="s">
        <v>1268</v>
      </c>
      <c r="J69" s="25" t="s">
        <v>1268</v>
      </c>
      <c r="K69" s="12">
        <v>7.04</v>
      </c>
      <c r="L69" s="25" t="s">
        <v>1268</v>
      </c>
      <c r="M69" s="25" t="s">
        <v>1268</v>
      </c>
      <c r="N69" s="25" t="s">
        <v>1268</v>
      </c>
      <c r="O69" s="25" t="s">
        <v>1268</v>
      </c>
      <c r="P69" s="10">
        <v>183691</v>
      </c>
      <c r="Q69" s="12">
        <v>540</v>
      </c>
      <c r="R69" s="13">
        <v>8</v>
      </c>
      <c r="S69" s="13">
        <v>7.04</v>
      </c>
      <c r="T69" s="13">
        <v>540</v>
      </c>
      <c r="U69" s="13">
        <v>0.96</v>
      </c>
      <c r="V69" s="13">
        <f t="shared" si="0"/>
        <v>270</v>
      </c>
    </row>
    <row r="70" spans="1:22" s="9" customFormat="1" ht="30" customHeight="1" x14ac:dyDescent="0.4">
      <c r="A70" s="10">
        <v>64</v>
      </c>
      <c r="B70" s="11" t="s">
        <v>1016</v>
      </c>
      <c r="C70" s="11" t="s">
        <v>1016</v>
      </c>
      <c r="D70" s="16" t="s">
        <v>136</v>
      </c>
      <c r="E70" s="10" t="s">
        <v>1052</v>
      </c>
      <c r="F70" s="26" t="s">
        <v>1267</v>
      </c>
      <c r="G70" s="25" t="s">
        <v>1272</v>
      </c>
      <c r="H70" s="25" t="s">
        <v>1268</v>
      </c>
      <c r="I70" s="25" t="s">
        <v>1268</v>
      </c>
      <c r="J70" s="25" t="s">
        <v>1268</v>
      </c>
      <c r="K70" s="25" t="s">
        <v>1268</v>
      </c>
      <c r="L70" s="25" t="s">
        <v>1268</v>
      </c>
      <c r="M70" s="25" t="s">
        <v>1268</v>
      </c>
      <c r="N70" s="25" t="s">
        <v>1268</v>
      </c>
      <c r="O70" s="25" t="s">
        <v>1268</v>
      </c>
      <c r="P70" s="10">
        <v>40660</v>
      </c>
      <c r="Q70" s="12"/>
      <c r="R70" s="13"/>
      <c r="S70" s="13"/>
      <c r="T70" s="13"/>
      <c r="U70" s="13"/>
      <c r="V70" s="13">
        <f t="shared" si="0"/>
        <v>0</v>
      </c>
    </row>
    <row r="71" spans="1:22" s="9" customFormat="1" ht="30" customHeight="1" x14ac:dyDescent="0.4">
      <c r="A71" s="10">
        <v>65</v>
      </c>
      <c r="B71" s="11" t="s">
        <v>1016</v>
      </c>
      <c r="C71" s="11" t="s">
        <v>1016</v>
      </c>
      <c r="D71" s="16" t="s">
        <v>137</v>
      </c>
      <c r="E71" s="10" t="s">
        <v>1052</v>
      </c>
      <c r="F71" s="26" t="s">
        <v>1267</v>
      </c>
      <c r="G71" s="25" t="s">
        <v>1272</v>
      </c>
      <c r="H71" s="25" t="s">
        <v>1268</v>
      </c>
      <c r="I71" s="25" t="s">
        <v>1268</v>
      </c>
      <c r="J71" s="25" t="s">
        <v>1268</v>
      </c>
      <c r="K71" s="12">
        <v>11.33</v>
      </c>
      <c r="L71" s="25" t="s">
        <v>1268</v>
      </c>
      <c r="M71" s="25" t="s">
        <v>1268</v>
      </c>
      <c r="N71" s="25" t="s">
        <v>1268</v>
      </c>
      <c r="O71" s="25" t="s">
        <v>1268</v>
      </c>
      <c r="P71" s="10">
        <v>240265</v>
      </c>
      <c r="Q71" s="12">
        <v>2610</v>
      </c>
      <c r="R71" s="13">
        <v>8</v>
      </c>
      <c r="S71" s="13">
        <v>11.33</v>
      </c>
      <c r="T71" s="13">
        <v>2610</v>
      </c>
      <c r="U71" s="13">
        <v>-3.33</v>
      </c>
      <c r="V71" s="13">
        <f t="shared" si="0"/>
        <v>1305</v>
      </c>
    </row>
    <row r="72" spans="1:22" s="9" customFormat="1" ht="30" customHeight="1" x14ac:dyDescent="0.4">
      <c r="A72" s="10">
        <v>66</v>
      </c>
      <c r="B72" s="11" t="s">
        <v>1016</v>
      </c>
      <c r="C72" s="11" t="s">
        <v>1016</v>
      </c>
      <c r="D72" s="16" t="s">
        <v>138</v>
      </c>
      <c r="E72" s="10" t="s">
        <v>1064</v>
      </c>
      <c r="F72" s="26" t="s">
        <v>1267</v>
      </c>
      <c r="G72" s="25" t="s">
        <v>1272</v>
      </c>
      <c r="H72" s="25" t="s">
        <v>1268</v>
      </c>
      <c r="I72" s="25" t="s">
        <v>1268</v>
      </c>
      <c r="J72" s="25" t="s">
        <v>1268</v>
      </c>
      <c r="K72" s="12">
        <v>2.2000000000000002</v>
      </c>
      <c r="L72" s="25" t="s">
        <v>1268</v>
      </c>
      <c r="M72" s="25" t="s">
        <v>1268</v>
      </c>
      <c r="N72" s="25" t="s">
        <v>1268</v>
      </c>
      <c r="O72" s="25" t="s">
        <v>1268</v>
      </c>
      <c r="P72" s="10">
        <v>67743</v>
      </c>
      <c r="Q72" s="12">
        <v>360</v>
      </c>
      <c r="R72" s="13">
        <v>2</v>
      </c>
      <c r="S72" s="13">
        <v>2.2000000000000002</v>
      </c>
      <c r="T72" s="13">
        <v>360</v>
      </c>
      <c r="U72" s="13">
        <v>-0.20000000000000018</v>
      </c>
      <c r="V72" s="13">
        <f t="shared" ref="V72:V135" si="1">Q72/2</f>
        <v>180</v>
      </c>
    </row>
    <row r="73" spans="1:22" s="9" customFormat="1" ht="30" customHeight="1" x14ac:dyDescent="0.4">
      <c r="A73" s="10">
        <v>67</v>
      </c>
      <c r="B73" s="11" t="s">
        <v>1016</v>
      </c>
      <c r="C73" s="11" t="s">
        <v>1016</v>
      </c>
      <c r="D73" s="16" t="s">
        <v>139</v>
      </c>
      <c r="E73" s="10" t="s">
        <v>1065</v>
      </c>
      <c r="F73" s="26" t="s">
        <v>1267</v>
      </c>
      <c r="G73" s="25" t="s">
        <v>1272</v>
      </c>
      <c r="H73" s="25" t="s">
        <v>1268</v>
      </c>
      <c r="I73" s="25" t="s">
        <v>1268</v>
      </c>
      <c r="J73" s="25" t="s">
        <v>1268</v>
      </c>
      <c r="K73" s="25" t="s">
        <v>1268</v>
      </c>
      <c r="L73" s="25" t="s">
        <v>1268</v>
      </c>
      <c r="M73" s="25" t="s">
        <v>1268</v>
      </c>
      <c r="N73" s="25" t="s">
        <v>1268</v>
      </c>
      <c r="O73" s="25" t="s">
        <v>1268</v>
      </c>
      <c r="P73" s="10">
        <v>0</v>
      </c>
      <c r="Q73" s="12"/>
      <c r="R73" s="13">
        <v>10</v>
      </c>
      <c r="S73" s="13" t="e">
        <v>#N/A</v>
      </c>
      <c r="T73" s="13" t="e">
        <v>#N/A</v>
      </c>
      <c r="U73" s="13" t="e">
        <v>#N/A</v>
      </c>
      <c r="V73" s="13">
        <f t="shared" si="1"/>
        <v>0</v>
      </c>
    </row>
    <row r="74" spans="1:22" s="9" customFormat="1" ht="30" customHeight="1" x14ac:dyDescent="0.4">
      <c r="A74" s="10">
        <v>68</v>
      </c>
      <c r="B74" s="11" t="s">
        <v>1016</v>
      </c>
      <c r="C74" s="11" t="s">
        <v>1016</v>
      </c>
      <c r="D74" s="16" t="s">
        <v>140</v>
      </c>
      <c r="E74" s="10" t="s">
        <v>1054</v>
      </c>
      <c r="F74" s="26" t="s">
        <v>1267</v>
      </c>
      <c r="G74" s="25" t="s">
        <v>1272</v>
      </c>
      <c r="H74" s="25" t="s">
        <v>1268</v>
      </c>
      <c r="I74" s="25" t="s">
        <v>1268</v>
      </c>
      <c r="J74" s="25" t="s">
        <v>1268</v>
      </c>
      <c r="K74" s="25" t="s">
        <v>1268</v>
      </c>
      <c r="L74" s="25" t="s">
        <v>1268</v>
      </c>
      <c r="M74" s="25" t="s">
        <v>1268</v>
      </c>
      <c r="N74" s="25" t="s">
        <v>1268</v>
      </c>
      <c r="O74" s="25" t="s">
        <v>1268</v>
      </c>
      <c r="P74" s="10">
        <v>1143862</v>
      </c>
      <c r="Q74" s="12"/>
      <c r="R74" s="13"/>
      <c r="S74" s="13"/>
      <c r="T74" s="13"/>
      <c r="U74" s="13"/>
      <c r="V74" s="13">
        <f t="shared" si="1"/>
        <v>0</v>
      </c>
    </row>
    <row r="75" spans="1:22" s="9" customFormat="1" ht="30" customHeight="1" x14ac:dyDescent="0.4">
      <c r="A75" s="10">
        <v>69</v>
      </c>
      <c r="B75" s="11" t="s">
        <v>1016</v>
      </c>
      <c r="C75" s="11" t="s">
        <v>1016</v>
      </c>
      <c r="D75" s="16" t="s">
        <v>141</v>
      </c>
      <c r="E75" s="10" t="s">
        <v>1054</v>
      </c>
      <c r="F75" s="26" t="s">
        <v>1267</v>
      </c>
      <c r="G75" s="25" t="s">
        <v>1272</v>
      </c>
      <c r="H75" s="25" t="s">
        <v>1268</v>
      </c>
      <c r="I75" s="25" t="s">
        <v>1268</v>
      </c>
      <c r="J75" s="25" t="s">
        <v>1268</v>
      </c>
      <c r="K75" s="12">
        <v>7.67</v>
      </c>
      <c r="L75" s="25" t="s">
        <v>1268</v>
      </c>
      <c r="M75" s="25" t="s">
        <v>1268</v>
      </c>
      <c r="N75" s="25" t="s">
        <v>1268</v>
      </c>
      <c r="O75" s="25" t="s">
        <v>1268</v>
      </c>
      <c r="P75" s="10">
        <v>718383</v>
      </c>
      <c r="Q75" s="12">
        <v>1890</v>
      </c>
      <c r="R75" s="13">
        <v>5</v>
      </c>
      <c r="S75" s="13">
        <v>7.67</v>
      </c>
      <c r="T75" s="13">
        <v>1890</v>
      </c>
      <c r="U75" s="13">
        <v>-2.67</v>
      </c>
      <c r="V75" s="13">
        <f t="shared" si="1"/>
        <v>945</v>
      </c>
    </row>
    <row r="76" spans="1:22" s="9" customFormat="1" ht="30" customHeight="1" x14ac:dyDescent="0.4">
      <c r="A76" s="10">
        <v>70</v>
      </c>
      <c r="B76" s="11" t="s">
        <v>1016</v>
      </c>
      <c r="C76" s="11" t="s">
        <v>1016</v>
      </c>
      <c r="D76" s="16" t="s">
        <v>142</v>
      </c>
      <c r="E76" s="10" t="s">
        <v>1055</v>
      </c>
      <c r="F76" s="26" t="s">
        <v>1267</v>
      </c>
      <c r="G76" s="25" t="s">
        <v>1272</v>
      </c>
      <c r="H76" s="25" t="s">
        <v>1268</v>
      </c>
      <c r="I76" s="25" t="s">
        <v>1268</v>
      </c>
      <c r="J76" s="25" t="s">
        <v>1268</v>
      </c>
      <c r="K76" s="12">
        <v>8.6199999999999992</v>
      </c>
      <c r="L76" s="25" t="s">
        <v>1268</v>
      </c>
      <c r="M76" s="25" t="s">
        <v>1268</v>
      </c>
      <c r="N76" s="25" t="s">
        <v>1268</v>
      </c>
      <c r="O76" s="25" t="s">
        <v>1268</v>
      </c>
      <c r="P76" s="10">
        <v>756801</v>
      </c>
      <c r="Q76" s="12">
        <v>1980</v>
      </c>
      <c r="R76" s="13">
        <v>6</v>
      </c>
      <c r="S76" s="13">
        <v>8.6199999999999992</v>
      </c>
      <c r="T76" s="13">
        <v>1980</v>
      </c>
      <c r="U76" s="13">
        <v>-2.6199999999999992</v>
      </c>
      <c r="V76" s="13">
        <f t="shared" si="1"/>
        <v>990</v>
      </c>
    </row>
    <row r="77" spans="1:22" s="9" customFormat="1" ht="30" customHeight="1" x14ac:dyDescent="0.4">
      <c r="A77" s="10">
        <v>71</v>
      </c>
      <c r="B77" s="11" t="s">
        <v>1016</v>
      </c>
      <c r="C77" s="11" t="s">
        <v>1016</v>
      </c>
      <c r="D77" s="16" t="s">
        <v>143</v>
      </c>
      <c r="E77" s="10" t="s">
        <v>1073</v>
      </c>
      <c r="F77" s="26" t="s">
        <v>1267</v>
      </c>
      <c r="G77" s="25" t="s">
        <v>1272</v>
      </c>
      <c r="H77" s="25" t="s">
        <v>1268</v>
      </c>
      <c r="I77" s="25" t="s">
        <v>1268</v>
      </c>
      <c r="J77" s="25" t="s">
        <v>1268</v>
      </c>
      <c r="K77" s="12">
        <v>7.8</v>
      </c>
      <c r="L77" s="25" t="s">
        <v>1268</v>
      </c>
      <c r="M77" s="25" t="s">
        <v>1268</v>
      </c>
      <c r="N77" s="25" t="s">
        <v>1268</v>
      </c>
      <c r="O77" s="25" t="s">
        <v>1268</v>
      </c>
      <c r="P77" s="10">
        <v>576028</v>
      </c>
      <c r="Q77" s="12">
        <v>1260</v>
      </c>
      <c r="R77" s="13">
        <v>7</v>
      </c>
      <c r="S77" s="13">
        <v>7.8</v>
      </c>
      <c r="T77" s="13">
        <v>1260</v>
      </c>
      <c r="U77" s="13">
        <v>-0.79999999999999982</v>
      </c>
      <c r="V77" s="13">
        <f t="shared" si="1"/>
        <v>630</v>
      </c>
    </row>
    <row r="78" spans="1:22" s="9" customFormat="1" ht="30" customHeight="1" x14ac:dyDescent="0.4">
      <c r="A78" s="10">
        <v>72</v>
      </c>
      <c r="B78" s="11" t="s">
        <v>1016</v>
      </c>
      <c r="C78" s="11" t="s">
        <v>1049</v>
      </c>
      <c r="D78" s="16" t="s">
        <v>144</v>
      </c>
      <c r="E78" s="10" t="s">
        <v>67</v>
      </c>
      <c r="F78" s="26" t="s">
        <v>1267</v>
      </c>
      <c r="G78" s="25" t="s">
        <v>1272</v>
      </c>
      <c r="H78" s="25" t="s">
        <v>1268</v>
      </c>
      <c r="I78" s="25" t="s">
        <v>1268</v>
      </c>
      <c r="J78" s="25" t="s">
        <v>1268</v>
      </c>
      <c r="K78" s="25" t="s">
        <v>1268</v>
      </c>
      <c r="L78" s="25" t="s">
        <v>1268</v>
      </c>
      <c r="M78" s="25" t="s">
        <v>1268</v>
      </c>
      <c r="N78" s="25" t="s">
        <v>1268</v>
      </c>
      <c r="O78" s="25" t="s">
        <v>1268</v>
      </c>
      <c r="P78" s="10">
        <v>6221</v>
      </c>
      <c r="Q78" s="12"/>
      <c r="R78" s="13"/>
      <c r="S78" s="13"/>
      <c r="T78" s="13"/>
      <c r="U78" s="13"/>
      <c r="V78" s="13">
        <f t="shared" si="1"/>
        <v>0</v>
      </c>
    </row>
    <row r="79" spans="1:22" s="9" customFormat="1" ht="30" customHeight="1" x14ac:dyDescent="0.4">
      <c r="A79" s="10">
        <v>73</v>
      </c>
      <c r="B79" s="11" t="s">
        <v>1016</v>
      </c>
      <c r="C79" s="11" t="s">
        <v>1049</v>
      </c>
      <c r="D79" s="16" t="s">
        <v>145</v>
      </c>
      <c r="E79" s="10" t="s">
        <v>65</v>
      </c>
      <c r="F79" s="26" t="s">
        <v>1267</v>
      </c>
      <c r="G79" s="25" t="s">
        <v>1272</v>
      </c>
      <c r="H79" s="25" t="s">
        <v>1268</v>
      </c>
      <c r="I79" s="25" t="s">
        <v>1268</v>
      </c>
      <c r="J79" s="25" t="s">
        <v>1268</v>
      </c>
      <c r="K79" s="12">
        <v>2.4</v>
      </c>
      <c r="L79" s="25" t="s">
        <v>1268</v>
      </c>
      <c r="M79" s="25" t="s">
        <v>1268</v>
      </c>
      <c r="N79" s="25" t="s">
        <v>1268</v>
      </c>
      <c r="O79" s="25" t="s">
        <v>1268</v>
      </c>
      <c r="P79" s="10">
        <v>9368</v>
      </c>
      <c r="Q79" s="12">
        <v>450</v>
      </c>
      <c r="R79" s="13">
        <v>2</v>
      </c>
      <c r="S79" s="13">
        <v>2.4</v>
      </c>
      <c r="T79" s="13">
        <v>450</v>
      </c>
      <c r="U79" s="13">
        <v>-0.39999999999999991</v>
      </c>
      <c r="V79" s="13">
        <f t="shared" si="1"/>
        <v>225</v>
      </c>
    </row>
    <row r="80" spans="1:22" s="9" customFormat="1" ht="30" customHeight="1" x14ac:dyDescent="0.4">
      <c r="A80" s="10">
        <v>74</v>
      </c>
      <c r="B80" s="11" t="s">
        <v>1016</v>
      </c>
      <c r="C80" s="11" t="s">
        <v>1048</v>
      </c>
      <c r="D80" s="16" t="s">
        <v>146</v>
      </c>
      <c r="E80" s="10" t="s">
        <v>1052</v>
      </c>
      <c r="F80" s="26" t="s">
        <v>1267</v>
      </c>
      <c r="G80" s="25" t="s">
        <v>1272</v>
      </c>
      <c r="H80" s="25" t="s">
        <v>1268</v>
      </c>
      <c r="I80" s="25" t="s">
        <v>1268</v>
      </c>
      <c r="J80" s="25" t="s">
        <v>1268</v>
      </c>
      <c r="K80" s="25" t="s">
        <v>1268</v>
      </c>
      <c r="L80" s="25" t="s">
        <v>1268</v>
      </c>
      <c r="M80" s="25" t="s">
        <v>1268</v>
      </c>
      <c r="N80" s="25" t="s">
        <v>1268</v>
      </c>
      <c r="O80" s="25" t="s">
        <v>1268</v>
      </c>
      <c r="P80" s="10">
        <v>175363</v>
      </c>
      <c r="Q80" s="12"/>
      <c r="R80" s="13"/>
      <c r="S80" s="13"/>
      <c r="T80" s="13"/>
      <c r="U80" s="13"/>
      <c r="V80" s="13">
        <f t="shared" si="1"/>
        <v>0</v>
      </c>
    </row>
    <row r="81" spans="1:22" s="9" customFormat="1" ht="30" customHeight="1" x14ac:dyDescent="0.4">
      <c r="A81" s="10">
        <v>75</v>
      </c>
      <c r="B81" s="11" t="s">
        <v>1016</v>
      </c>
      <c r="C81" s="11" t="s">
        <v>1049</v>
      </c>
      <c r="D81" s="16" t="s">
        <v>147</v>
      </c>
      <c r="E81" s="10" t="s">
        <v>1052</v>
      </c>
      <c r="F81" s="26" t="s">
        <v>1267</v>
      </c>
      <c r="G81" s="25" t="s">
        <v>1272</v>
      </c>
      <c r="H81" s="25" t="s">
        <v>1268</v>
      </c>
      <c r="I81" s="25" t="s">
        <v>1268</v>
      </c>
      <c r="J81" s="25" t="s">
        <v>1268</v>
      </c>
      <c r="K81" s="25" t="s">
        <v>1268</v>
      </c>
      <c r="L81" s="25" t="s">
        <v>1268</v>
      </c>
      <c r="M81" s="25" t="s">
        <v>1268</v>
      </c>
      <c r="N81" s="25" t="s">
        <v>1268</v>
      </c>
      <c r="O81" s="25" t="s">
        <v>1268</v>
      </c>
      <c r="P81" s="10">
        <v>396564</v>
      </c>
      <c r="Q81" s="12"/>
      <c r="R81" s="13"/>
      <c r="S81" s="13"/>
      <c r="T81" s="13"/>
      <c r="U81" s="13"/>
      <c r="V81" s="13">
        <f t="shared" si="1"/>
        <v>0</v>
      </c>
    </row>
    <row r="82" spans="1:22" s="9" customFormat="1" ht="30" customHeight="1" x14ac:dyDescent="0.4">
      <c r="A82" s="10">
        <v>76</v>
      </c>
      <c r="B82" s="11" t="s">
        <v>1016</v>
      </c>
      <c r="C82" s="11" t="s">
        <v>1048</v>
      </c>
      <c r="D82" s="16" t="s">
        <v>148</v>
      </c>
      <c r="E82" s="10" t="s">
        <v>1052</v>
      </c>
      <c r="F82" s="26" t="s">
        <v>1267</v>
      </c>
      <c r="G82" s="25" t="s">
        <v>1272</v>
      </c>
      <c r="H82" s="25" t="s">
        <v>1268</v>
      </c>
      <c r="I82" s="25" t="s">
        <v>1268</v>
      </c>
      <c r="J82" s="25" t="s">
        <v>1268</v>
      </c>
      <c r="K82" s="25" t="s">
        <v>1268</v>
      </c>
      <c r="L82" s="25" t="s">
        <v>1268</v>
      </c>
      <c r="M82" s="25" t="s">
        <v>1268</v>
      </c>
      <c r="N82" s="25" t="s">
        <v>1268</v>
      </c>
      <c r="O82" s="25" t="s">
        <v>1268</v>
      </c>
      <c r="P82" s="10">
        <v>423095</v>
      </c>
      <c r="Q82" s="12"/>
      <c r="R82" s="13"/>
      <c r="S82" s="13"/>
      <c r="T82" s="13"/>
      <c r="U82" s="13"/>
      <c r="V82" s="13">
        <f t="shared" si="1"/>
        <v>0</v>
      </c>
    </row>
    <row r="83" spans="1:22" s="9" customFormat="1" ht="30" customHeight="1" x14ac:dyDescent="0.4">
      <c r="A83" s="10">
        <v>77</v>
      </c>
      <c r="B83" s="11" t="s">
        <v>1016</v>
      </c>
      <c r="C83" s="11" t="s">
        <v>1048</v>
      </c>
      <c r="D83" s="16" t="s">
        <v>149</v>
      </c>
      <c r="E83" s="10" t="s">
        <v>1057</v>
      </c>
      <c r="F83" s="26" t="s">
        <v>1267</v>
      </c>
      <c r="G83" s="25" t="s">
        <v>1272</v>
      </c>
      <c r="H83" s="25" t="s">
        <v>1268</v>
      </c>
      <c r="I83" s="25" t="s">
        <v>1268</v>
      </c>
      <c r="J83" s="25" t="s">
        <v>1268</v>
      </c>
      <c r="K83" s="25" t="s">
        <v>1268</v>
      </c>
      <c r="L83" s="25" t="s">
        <v>1268</v>
      </c>
      <c r="M83" s="25" t="s">
        <v>1268</v>
      </c>
      <c r="N83" s="25" t="s">
        <v>1268</v>
      </c>
      <c r="O83" s="25" t="s">
        <v>1268</v>
      </c>
      <c r="P83" s="10">
        <v>466423</v>
      </c>
      <c r="Q83" s="12"/>
      <c r="R83" s="13"/>
      <c r="S83" s="13"/>
      <c r="T83" s="13"/>
      <c r="U83" s="13"/>
      <c r="V83" s="13">
        <f t="shared" si="1"/>
        <v>0</v>
      </c>
    </row>
    <row r="84" spans="1:22" s="9" customFormat="1" ht="30" customHeight="1" x14ac:dyDescent="0.4">
      <c r="A84" s="10">
        <v>78</v>
      </c>
      <c r="B84" s="11" t="s">
        <v>1016</v>
      </c>
      <c r="C84" s="11" t="s">
        <v>1050</v>
      </c>
      <c r="D84" s="16" t="s">
        <v>150</v>
      </c>
      <c r="E84" s="10" t="s">
        <v>1052</v>
      </c>
      <c r="F84" s="26" t="s">
        <v>1267</v>
      </c>
      <c r="G84" s="25" t="s">
        <v>1272</v>
      </c>
      <c r="H84" s="25" t="s">
        <v>1268</v>
      </c>
      <c r="I84" s="25" t="s">
        <v>1268</v>
      </c>
      <c r="J84" s="25" t="s">
        <v>1268</v>
      </c>
      <c r="K84" s="12">
        <v>5.25</v>
      </c>
      <c r="L84" s="25" t="s">
        <v>1268</v>
      </c>
      <c r="M84" s="25" t="s">
        <v>1268</v>
      </c>
      <c r="N84" s="25" t="s">
        <v>1268</v>
      </c>
      <c r="O84" s="25" t="s">
        <v>1268</v>
      </c>
      <c r="P84" s="10">
        <v>579285</v>
      </c>
      <c r="Q84" s="12">
        <v>4680</v>
      </c>
      <c r="R84" s="13">
        <v>8</v>
      </c>
      <c r="S84" s="13">
        <v>5.25</v>
      </c>
      <c r="T84" s="13">
        <v>4680</v>
      </c>
      <c r="U84" s="13">
        <v>2.75</v>
      </c>
      <c r="V84" s="13">
        <f t="shared" si="1"/>
        <v>2340</v>
      </c>
    </row>
    <row r="85" spans="1:22" s="9" customFormat="1" ht="30" customHeight="1" x14ac:dyDescent="0.4">
      <c r="A85" s="10">
        <v>79</v>
      </c>
      <c r="B85" s="11" t="s">
        <v>1015</v>
      </c>
      <c r="C85" s="11" t="s">
        <v>1015</v>
      </c>
      <c r="D85" s="16" t="s">
        <v>151</v>
      </c>
      <c r="E85" s="10" t="s">
        <v>65</v>
      </c>
      <c r="F85" s="26" t="s">
        <v>1267</v>
      </c>
      <c r="G85" s="25" t="s">
        <v>1272</v>
      </c>
      <c r="H85" s="25" t="s">
        <v>1268</v>
      </c>
      <c r="I85" s="25" t="s">
        <v>1268</v>
      </c>
      <c r="J85" s="25" t="s">
        <v>1268</v>
      </c>
      <c r="K85" s="25" t="s">
        <v>1268</v>
      </c>
      <c r="L85" s="25" t="s">
        <v>1268</v>
      </c>
      <c r="M85" s="25" t="s">
        <v>1268</v>
      </c>
      <c r="N85" s="25" t="s">
        <v>1268</v>
      </c>
      <c r="O85" s="25" t="s">
        <v>1268</v>
      </c>
      <c r="P85" s="10">
        <v>28367</v>
      </c>
      <c r="Q85" s="12"/>
      <c r="R85" s="13"/>
      <c r="S85" s="13"/>
      <c r="T85" s="13"/>
      <c r="U85" s="13"/>
      <c r="V85" s="13">
        <f t="shared" si="1"/>
        <v>0</v>
      </c>
    </row>
    <row r="86" spans="1:22" s="9" customFormat="1" ht="30" customHeight="1" x14ac:dyDescent="0.4">
      <c r="A86" s="10">
        <v>80</v>
      </c>
      <c r="B86" s="11" t="s">
        <v>1015</v>
      </c>
      <c r="C86" s="11" t="s">
        <v>1015</v>
      </c>
      <c r="D86" s="16" t="s">
        <v>152</v>
      </c>
      <c r="E86" s="10" t="s">
        <v>1052</v>
      </c>
      <c r="F86" s="26" t="s">
        <v>1267</v>
      </c>
      <c r="G86" s="25" t="s">
        <v>1272</v>
      </c>
      <c r="H86" s="25" t="s">
        <v>1268</v>
      </c>
      <c r="I86" s="25" t="s">
        <v>1268</v>
      </c>
      <c r="J86" s="25" t="s">
        <v>1268</v>
      </c>
      <c r="K86" s="25" t="s">
        <v>1268</v>
      </c>
      <c r="L86" s="25" t="s">
        <v>1268</v>
      </c>
      <c r="M86" s="25" t="s">
        <v>1268</v>
      </c>
      <c r="N86" s="25" t="s">
        <v>1268</v>
      </c>
      <c r="O86" s="25" t="s">
        <v>1268</v>
      </c>
      <c r="P86" s="10">
        <v>55424</v>
      </c>
      <c r="Q86" s="12"/>
      <c r="R86" s="13"/>
      <c r="S86" s="13"/>
      <c r="T86" s="13"/>
      <c r="U86" s="13"/>
      <c r="V86" s="13">
        <f t="shared" si="1"/>
        <v>0</v>
      </c>
    </row>
    <row r="87" spans="1:22" s="9" customFormat="1" ht="30" customHeight="1" x14ac:dyDescent="0.4">
      <c r="A87" s="10">
        <v>81</v>
      </c>
      <c r="B87" s="11" t="s">
        <v>1015</v>
      </c>
      <c r="C87" s="11" t="s">
        <v>1015</v>
      </c>
      <c r="D87" s="16" t="s">
        <v>153</v>
      </c>
      <c r="E87" s="10" t="s">
        <v>1058</v>
      </c>
      <c r="F87" s="26" t="s">
        <v>1267</v>
      </c>
      <c r="G87" s="25" t="s">
        <v>1272</v>
      </c>
      <c r="H87" s="25" t="s">
        <v>1268</v>
      </c>
      <c r="I87" s="25" t="s">
        <v>1268</v>
      </c>
      <c r="J87" s="25" t="s">
        <v>1268</v>
      </c>
      <c r="K87" s="12">
        <v>2.62</v>
      </c>
      <c r="L87" s="25" t="s">
        <v>1268</v>
      </c>
      <c r="M87" s="25" t="s">
        <v>1268</v>
      </c>
      <c r="N87" s="25" t="s">
        <v>1268</v>
      </c>
      <c r="O87" s="25" t="s">
        <v>1268</v>
      </c>
      <c r="P87" s="10">
        <v>6513</v>
      </c>
      <c r="Q87" s="12">
        <v>180</v>
      </c>
      <c r="R87" s="13">
        <v>3</v>
      </c>
      <c r="S87" s="13">
        <v>2.62</v>
      </c>
      <c r="T87" s="13">
        <v>180</v>
      </c>
      <c r="U87" s="13">
        <v>0.37999999999999989</v>
      </c>
      <c r="V87" s="13">
        <f t="shared" si="1"/>
        <v>90</v>
      </c>
    </row>
    <row r="88" spans="1:22" s="9" customFormat="1" ht="30" customHeight="1" x14ac:dyDescent="0.4">
      <c r="A88" s="10">
        <v>82</v>
      </c>
      <c r="B88" s="11" t="s">
        <v>1015</v>
      </c>
      <c r="C88" s="11" t="s">
        <v>1015</v>
      </c>
      <c r="D88" s="16" t="s">
        <v>154</v>
      </c>
      <c r="E88" s="10" t="s">
        <v>1065</v>
      </c>
      <c r="F88" s="26" t="s">
        <v>1267</v>
      </c>
      <c r="G88" s="25" t="s">
        <v>1272</v>
      </c>
      <c r="H88" s="25" t="s">
        <v>1268</v>
      </c>
      <c r="I88" s="25" t="s">
        <v>1268</v>
      </c>
      <c r="J88" s="25" t="s">
        <v>1268</v>
      </c>
      <c r="K88" s="25" t="s">
        <v>1268</v>
      </c>
      <c r="L88" s="25" t="s">
        <v>1268</v>
      </c>
      <c r="M88" s="25" t="s">
        <v>1268</v>
      </c>
      <c r="N88" s="25" t="s">
        <v>1268</v>
      </c>
      <c r="O88" s="25" t="s">
        <v>1268</v>
      </c>
      <c r="P88" s="10">
        <v>-34407</v>
      </c>
      <c r="Q88" s="12"/>
      <c r="R88" s="13"/>
      <c r="S88" s="13"/>
      <c r="T88" s="13"/>
      <c r="U88" s="13"/>
      <c r="V88" s="13">
        <f t="shared" si="1"/>
        <v>0</v>
      </c>
    </row>
    <row r="89" spans="1:22" s="9" customFormat="1" ht="30" customHeight="1" x14ac:dyDescent="0.4">
      <c r="A89" s="10">
        <v>83</v>
      </c>
      <c r="B89" s="11" t="s">
        <v>1015</v>
      </c>
      <c r="C89" s="11" t="s">
        <v>1015</v>
      </c>
      <c r="D89" s="16" t="s">
        <v>155</v>
      </c>
      <c r="E89" s="10" t="s">
        <v>1065</v>
      </c>
      <c r="F89" s="26" t="s">
        <v>1267</v>
      </c>
      <c r="G89" s="25" t="s">
        <v>1272</v>
      </c>
      <c r="H89" s="25" t="s">
        <v>1268</v>
      </c>
      <c r="I89" s="25" t="s">
        <v>1268</v>
      </c>
      <c r="J89" s="25" t="s">
        <v>1268</v>
      </c>
      <c r="K89" s="25" t="s">
        <v>1268</v>
      </c>
      <c r="L89" s="25" t="s">
        <v>1268</v>
      </c>
      <c r="M89" s="25" t="s">
        <v>1268</v>
      </c>
      <c r="N89" s="25" t="s">
        <v>1268</v>
      </c>
      <c r="O89" s="25" t="s">
        <v>1268</v>
      </c>
      <c r="P89" s="10">
        <v>434813</v>
      </c>
      <c r="Q89" s="12"/>
      <c r="R89" s="13"/>
      <c r="S89" s="13"/>
      <c r="T89" s="13"/>
      <c r="U89" s="13"/>
      <c r="V89" s="13">
        <f t="shared" si="1"/>
        <v>0</v>
      </c>
    </row>
    <row r="90" spans="1:22" s="9" customFormat="1" ht="30" customHeight="1" x14ac:dyDescent="0.4">
      <c r="A90" s="10">
        <v>84</v>
      </c>
      <c r="B90" s="11" t="s">
        <v>1015</v>
      </c>
      <c r="C90" s="11" t="s">
        <v>1060</v>
      </c>
      <c r="D90" s="16" t="s">
        <v>156</v>
      </c>
      <c r="E90" s="10" t="s">
        <v>67</v>
      </c>
      <c r="F90" s="26" t="s">
        <v>1267</v>
      </c>
      <c r="G90" s="25" t="s">
        <v>1272</v>
      </c>
      <c r="H90" s="25" t="s">
        <v>1268</v>
      </c>
      <c r="I90" s="25" t="s">
        <v>1268</v>
      </c>
      <c r="J90" s="25" t="s">
        <v>1268</v>
      </c>
      <c r="K90" s="25" t="s">
        <v>1268</v>
      </c>
      <c r="L90" s="25" t="s">
        <v>1268</v>
      </c>
      <c r="M90" s="25" t="s">
        <v>1268</v>
      </c>
      <c r="N90" s="25" t="s">
        <v>1268</v>
      </c>
      <c r="O90" s="25" t="s">
        <v>1268</v>
      </c>
      <c r="P90" s="10">
        <v>20275</v>
      </c>
      <c r="Q90" s="12"/>
      <c r="R90" s="13"/>
      <c r="S90" s="13"/>
      <c r="T90" s="13"/>
      <c r="U90" s="13"/>
      <c r="V90" s="13">
        <f t="shared" si="1"/>
        <v>0</v>
      </c>
    </row>
    <row r="91" spans="1:22" s="9" customFormat="1" ht="30" customHeight="1" x14ac:dyDescent="0.4">
      <c r="A91" s="10">
        <v>85</v>
      </c>
      <c r="B91" s="11" t="s">
        <v>1015</v>
      </c>
      <c r="C91" s="11" t="s">
        <v>1060</v>
      </c>
      <c r="D91" s="16" t="s">
        <v>157</v>
      </c>
      <c r="E91" s="10" t="s">
        <v>1054</v>
      </c>
      <c r="F91" s="26" t="s">
        <v>1267</v>
      </c>
      <c r="G91" s="25" t="s">
        <v>1272</v>
      </c>
      <c r="H91" s="25" t="s">
        <v>1268</v>
      </c>
      <c r="I91" s="25" t="s">
        <v>1268</v>
      </c>
      <c r="J91" s="25" t="s">
        <v>1268</v>
      </c>
      <c r="K91" s="12">
        <v>8.17</v>
      </c>
      <c r="L91" s="25" t="s">
        <v>1268</v>
      </c>
      <c r="M91" s="25" t="s">
        <v>1268</v>
      </c>
      <c r="N91" s="25" t="s">
        <v>1268</v>
      </c>
      <c r="O91" s="25" t="s">
        <v>1268</v>
      </c>
      <c r="P91" s="10">
        <v>439399</v>
      </c>
      <c r="Q91" s="12">
        <v>2160</v>
      </c>
      <c r="R91" s="13">
        <v>5</v>
      </c>
      <c r="S91" s="13">
        <v>8.17</v>
      </c>
      <c r="T91" s="13">
        <v>2160</v>
      </c>
      <c r="U91" s="13">
        <v>-3.17</v>
      </c>
      <c r="V91" s="13">
        <f t="shared" si="1"/>
        <v>1080</v>
      </c>
    </row>
    <row r="92" spans="1:22" s="9" customFormat="1" ht="30" customHeight="1" x14ac:dyDescent="0.4">
      <c r="A92" s="10">
        <v>86</v>
      </c>
      <c r="B92" s="11" t="s">
        <v>1015</v>
      </c>
      <c r="C92" s="11" t="s">
        <v>1059</v>
      </c>
      <c r="D92" s="16" t="s">
        <v>158</v>
      </c>
      <c r="E92" s="10" t="s">
        <v>1054</v>
      </c>
      <c r="F92" s="26" t="s">
        <v>1267</v>
      </c>
      <c r="G92" s="25" t="s">
        <v>1272</v>
      </c>
      <c r="H92" s="25" t="s">
        <v>1268</v>
      </c>
      <c r="I92" s="25" t="s">
        <v>1268</v>
      </c>
      <c r="J92" s="25" t="s">
        <v>1268</v>
      </c>
      <c r="K92" s="25" t="s">
        <v>1268</v>
      </c>
      <c r="L92" s="25" t="s">
        <v>1268</v>
      </c>
      <c r="M92" s="25" t="s">
        <v>1268</v>
      </c>
      <c r="N92" s="25" t="s">
        <v>1268</v>
      </c>
      <c r="O92" s="25" t="s">
        <v>1268</v>
      </c>
      <c r="P92" s="10">
        <v>138076</v>
      </c>
      <c r="Q92" s="12"/>
      <c r="R92" s="13"/>
      <c r="S92" s="13"/>
      <c r="T92" s="13"/>
      <c r="U92" s="13"/>
      <c r="V92" s="13">
        <f t="shared" si="1"/>
        <v>0</v>
      </c>
    </row>
    <row r="93" spans="1:22" s="9" customFormat="1" ht="30" customHeight="1" x14ac:dyDescent="0.4">
      <c r="A93" s="10">
        <v>87</v>
      </c>
      <c r="B93" s="11" t="s">
        <v>1015</v>
      </c>
      <c r="C93" s="11" t="s">
        <v>1059</v>
      </c>
      <c r="D93" s="16" t="s">
        <v>159</v>
      </c>
      <c r="E93" s="10" t="s">
        <v>67</v>
      </c>
      <c r="F93" s="26" t="s">
        <v>1267</v>
      </c>
      <c r="G93" s="25" t="s">
        <v>1272</v>
      </c>
      <c r="H93" s="25" t="s">
        <v>1268</v>
      </c>
      <c r="I93" s="25" t="s">
        <v>1268</v>
      </c>
      <c r="J93" s="25" t="s">
        <v>1268</v>
      </c>
      <c r="K93" s="25" t="s">
        <v>1268</v>
      </c>
      <c r="L93" s="25" t="s">
        <v>1268</v>
      </c>
      <c r="M93" s="25" t="s">
        <v>1268</v>
      </c>
      <c r="N93" s="25" t="s">
        <v>1268</v>
      </c>
      <c r="O93" s="25" t="s">
        <v>1268</v>
      </c>
      <c r="P93" s="10">
        <v>11044</v>
      </c>
      <c r="Q93" s="12"/>
      <c r="R93" s="13"/>
      <c r="S93" s="13"/>
      <c r="T93" s="13"/>
      <c r="U93" s="13"/>
      <c r="V93" s="13">
        <f t="shared" si="1"/>
        <v>0</v>
      </c>
    </row>
    <row r="94" spans="1:22" s="9" customFormat="1" ht="30" customHeight="1" x14ac:dyDescent="0.4">
      <c r="A94" s="10">
        <v>88</v>
      </c>
      <c r="B94" s="11" t="s">
        <v>1015</v>
      </c>
      <c r="C94" s="11" t="s">
        <v>1059</v>
      </c>
      <c r="D94" s="16" t="s">
        <v>160</v>
      </c>
      <c r="E94" s="10" t="s">
        <v>1052</v>
      </c>
      <c r="F94" s="26" t="s">
        <v>1267</v>
      </c>
      <c r="G94" s="25" t="s">
        <v>1272</v>
      </c>
      <c r="H94" s="25" t="s">
        <v>1268</v>
      </c>
      <c r="I94" s="25" t="s">
        <v>1268</v>
      </c>
      <c r="J94" s="25" t="s">
        <v>1268</v>
      </c>
      <c r="K94" s="25" t="s">
        <v>1268</v>
      </c>
      <c r="L94" s="25" t="s">
        <v>1268</v>
      </c>
      <c r="M94" s="25" t="s">
        <v>1268</v>
      </c>
      <c r="N94" s="25" t="s">
        <v>1268</v>
      </c>
      <c r="O94" s="25" t="s">
        <v>1268</v>
      </c>
      <c r="P94" s="10">
        <v>65165</v>
      </c>
      <c r="Q94" s="12"/>
      <c r="R94" s="13"/>
      <c r="S94" s="13"/>
      <c r="T94" s="13"/>
      <c r="U94" s="13"/>
      <c r="V94" s="13">
        <f t="shared" si="1"/>
        <v>0</v>
      </c>
    </row>
    <row r="95" spans="1:22" s="9" customFormat="1" ht="30" customHeight="1" x14ac:dyDescent="0.4">
      <c r="A95" s="10">
        <v>89</v>
      </c>
      <c r="B95" s="11" t="s">
        <v>1015</v>
      </c>
      <c r="C95" s="11" t="s">
        <v>1015</v>
      </c>
      <c r="D95" s="16" t="s">
        <v>161</v>
      </c>
      <c r="E95" s="10" t="s">
        <v>1052</v>
      </c>
      <c r="F95" s="26" t="s">
        <v>1267</v>
      </c>
      <c r="G95" s="25" t="s">
        <v>1272</v>
      </c>
      <c r="H95" s="25" t="s">
        <v>1268</v>
      </c>
      <c r="I95" s="25" t="s">
        <v>1268</v>
      </c>
      <c r="J95" s="25" t="s">
        <v>1268</v>
      </c>
      <c r="K95" s="25" t="s">
        <v>1268</v>
      </c>
      <c r="L95" s="25" t="s">
        <v>1268</v>
      </c>
      <c r="M95" s="25" t="s">
        <v>1268</v>
      </c>
      <c r="N95" s="25" t="s">
        <v>1268</v>
      </c>
      <c r="O95" s="25" t="s">
        <v>1268</v>
      </c>
      <c r="P95" s="10">
        <v>42021</v>
      </c>
      <c r="Q95" s="12"/>
      <c r="R95" s="13"/>
      <c r="S95" s="13"/>
      <c r="T95" s="13"/>
      <c r="U95" s="13"/>
      <c r="V95" s="13">
        <f t="shared" si="1"/>
        <v>0</v>
      </c>
    </row>
    <row r="96" spans="1:22" s="9" customFormat="1" ht="30" customHeight="1" x14ac:dyDescent="0.4">
      <c r="A96" s="10">
        <v>90</v>
      </c>
      <c r="B96" s="11" t="s">
        <v>1015</v>
      </c>
      <c r="C96" s="11" t="s">
        <v>1059</v>
      </c>
      <c r="D96" s="16" t="s">
        <v>162</v>
      </c>
      <c r="E96" s="10" t="s">
        <v>1054</v>
      </c>
      <c r="F96" s="26" t="s">
        <v>1267</v>
      </c>
      <c r="G96" s="25" t="s">
        <v>1272</v>
      </c>
      <c r="H96" s="25" t="s">
        <v>1268</v>
      </c>
      <c r="I96" s="25" t="s">
        <v>1268</v>
      </c>
      <c r="J96" s="25" t="s">
        <v>1268</v>
      </c>
      <c r="K96" s="12">
        <v>4.1100000000000003</v>
      </c>
      <c r="L96" s="25" t="s">
        <v>1268</v>
      </c>
      <c r="M96" s="25" t="s">
        <v>1268</v>
      </c>
      <c r="N96" s="25" t="s">
        <v>1268</v>
      </c>
      <c r="O96" s="25" t="s">
        <v>1268</v>
      </c>
      <c r="P96" s="10">
        <v>88606</v>
      </c>
      <c r="Q96" s="12">
        <v>180</v>
      </c>
      <c r="R96" s="13">
        <v>5</v>
      </c>
      <c r="S96" s="13">
        <v>4.1100000000000003</v>
      </c>
      <c r="T96" s="13">
        <v>180</v>
      </c>
      <c r="U96" s="13">
        <v>0.88999999999999968</v>
      </c>
      <c r="V96" s="13">
        <f t="shared" si="1"/>
        <v>90</v>
      </c>
    </row>
    <row r="97" spans="1:22" s="9" customFormat="1" ht="30" customHeight="1" x14ac:dyDescent="0.4">
      <c r="A97" s="10">
        <v>91</v>
      </c>
      <c r="B97" s="11" t="s">
        <v>1015</v>
      </c>
      <c r="C97" s="11" t="s">
        <v>1059</v>
      </c>
      <c r="D97" s="16" t="s">
        <v>163</v>
      </c>
      <c r="E97" s="10" t="s">
        <v>1055</v>
      </c>
      <c r="F97" s="26" t="s">
        <v>1267</v>
      </c>
      <c r="G97" s="25" t="s">
        <v>1272</v>
      </c>
      <c r="H97" s="25" t="s">
        <v>1268</v>
      </c>
      <c r="I97" s="25" t="s">
        <v>1268</v>
      </c>
      <c r="J97" s="25" t="s">
        <v>1268</v>
      </c>
      <c r="K97" s="12">
        <v>5.71</v>
      </c>
      <c r="L97" s="25" t="s">
        <v>1268</v>
      </c>
      <c r="M97" s="25" t="s">
        <v>1268</v>
      </c>
      <c r="N97" s="25" t="s">
        <v>1268</v>
      </c>
      <c r="O97" s="25" t="s">
        <v>1268</v>
      </c>
      <c r="P97" s="10">
        <v>246992</v>
      </c>
      <c r="Q97" s="12">
        <v>630</v>
      </c>
      <c r="R97" s="13">
        <v>6</v>
      </c>
      <c r="S97" s="13">
        <v>5.71</v>
      </c>
      <c r="T97" s="13">
        <v>630</v>
      </c>
      <c r="U97" s="13">
        <v>0.29000000000000004</v>
      </c>
      <c r="V97" s="13">
        <f t="shared" si="1"/>
        <v>315</v>
      </c>
    </row>
    <row r="98" spans="1:22" s="9" customFormat="1" ht="30" customHeight="1" x14ac:dyDescent="0.4">
      <c r="A98" s="10">
        <v>92</v>
      </c>
      <c r="B98" s="11" t="s">
        <v>1015</v>
      </c>
      <c r="C98" s="11" t="s">
        <v>1061</v>
      </c>
      <c r="D98" s="16" t="s">
        <v>164</v>
      </c>
      <c r="E98" s="10" t="s">
        <v>1052</v>
      </c>
      <c r="F98" s="26" t="s">
        <v>1267</v>
      </c>
      <c r="G98" s="25" t="s">
        <v>1272</v>
      </c>
      <c r="H98" s="25" t="s">
        <v>1268</v>
      </c>
      <c r="I98" s="25" t="s">
        <v>1268</v>
      </c>
      <c r="J98" s="25" t="s">
        <v>1268</v>
      </c>
      <c r="K98" s="12">
        <v>8.9700000000000006</v>
      </c>
      <c r="L98" s="25" t="s">
        <v>1268</v>
      </c>
      <c r="M98" s="25" t="s">
        <v>1268</v>
      </c>
      <c r="N98" s="25" t="s">
        <v>1268</v>
      </c>
      <c r="O98" s="25" t="s">
        <v>1268</v>
      </c>
      <c r="P98" s="10">
        <v>140899</v>
      </c>
      <c r="Q98" s="12">
        <v>1440</v>
      </c>
      <c r="R98" s="13">
        <v>8</v>
      </c>
      <c r="S98" s="13">
        <v>8.9700000000000006</v>
      </c>
      <c r="T98" s="13">
        <v>1440</v>
      </c>
      <c r="U98" s="13">
        <v>-0.97000000000000064</v>
      </c>
      <c r="V98" s="13">
        <f t="shared" si="1"/>
        <v>720</v>
      </c>
    </row>
    <row r="99" spans="1:22" s="9" customFormat="1" ht="30" customHeight="1" x14ac:dyDescent="0.4">
      <c r="A99" s="10">
        <v>93</v>
      </c>
      <c r="B99" s="11" t="s">
        <v>1017</v>
      </c>
      <c r="C99" s="11" t="s">
        <v>1062</v>
      </c>
      <c r="D99" s="16" t="s">
        <v>165</v>
      </c>
      <c r="E99" s="10" t="s">
        <v>65</v>
      </c>
      <c r="F99" s="26" t="s">
        <v>1267</v>
      </c>
      <c r="G99" s="25" t="s">
        <v>1272</v>
      </c>
      <c r="H99" s="25" t="s">
        <v>1268</v>
      </c>
      <c r="I99" s="25" t="s">
        <v>1268</v>
      </c>
      <c r="J99" s="25" t="s">
        <v>1268</v>
      </c>
      <c r="K99" s="25" t="s">
        <v>1268</v>
      </c>
      <c r="L99" s="25" t="s">
        <v>1268</v>
      </c>
      <c r="M99" s="25" t="s">
        <v>1268</v>
      </c>
      <c r="N99" s="25" t="s">
        <v>1268</v>
      </c>
      <c r="O99" s="25" t="s">
        <v>1268</v>
      </c>
      <c r="P99" s="10">
        <v>28435</v>
      </c>
      <c r="Q99" s="12"/>
      <c r="R99" s="13"/>
      <c r="S99" s="13"/>
      <c r="T99" s="13"/>
      <c r="U99" s="13"/>
      <c r="V99" s="13">
        <f t="shared" si="1"/>
        <v>0</v>
      </c>
    </row>
    <row r="100" spans="1:22" s="9" customFormat="1" ht="30" customHeight="1" x14ac:dyDescent="0.4">
      <c r="A100" s="10">
        <v>94</v>
      </c>
      <c r="B100" s="11" t="s">
        <v>1017</v>
      </c>
      <c r="C100" s="11" t="s">
        <v>1062</v>
      </c>
      <c r="D100" s="16" t="s">
        <v>166</v>
      </c>
      <c r="E100" s="10" t="s">
        <v>1052</v>
      </c>
      <c r="F100" s="26" t="s">
        <v>1267</v>
      </c>
      <c r="G100" s="25" t="s">
        <v>1272</v>
      </c>
      <c r="H100" s="25" t="s">
        <v>1268</v>
      </c>
      <c r="I100" s="25" t="s">
        <v>1268</v>
      </c>
      <c r="J100" s="25" t="s">
        <v>1268</v>
      </c>
      <c r="K100" s="22">
        <v>6.29</v>
      </c>
      <c r="L100" s="25" t="s">
        <v>1268</v>
      </c>
      <c r="M100" s="25" t="s">
        <v>1268</v>
      </c>
      <c r="N100" s="25" t="s">
        <v>1268</v>
      </c>
      <c r="O100" s="25" t="s">
        <v>1268</v>
      </c>
      <c r="P100" s="10">
        <v>262241</v>
      </c>
      <c r="Q100" s="12">
        <v>180</v>
      </c>
      <c r="R100" s="13">
        <v>8</v>
      </c>
      <c r="S100" s="13">
        <v>6.29</v>
      </c>
      <c r="T100" s="13">
        <v>180</v>
      </c>
      <c r="U100" s="13">
        <v>1.71</v>
      </c>
      <c r="V100" s="13">
        <f t="shared" si="1"/>
        <v>90</v>
      </c>
    </row>
    <row r="101" spans="1:22" s="9" customFormat="1" ht="30" customHeight="1" x14ac:dyDescent="0.4">
      <c r="A101" s="10">
        <v>95</v>
      </c>
      <c r="B101" s="11" t="s">
        <v>1017</v>
      </c>
      <c r="C101" s="11" t="s">
        <v>1062</v>
      </c>
      <c r="D101" s="16" t="s">
        <v>167</v>
      </c>
      <c r="E101" s="10" t="s">
        <v>1054</v>
      </c>
      <c r="F101" s="26" t="s">
        <v>1267</v>
      </c>
      <c r="G101" s="25" t="s">
        <v>1272</v>
      </c>
      <c r="H101" s="25" t="s">
        <v>1268</v>
      </c>
      <c r="I101" s="25" t="s">
        <v>1268</v>
      </c>
      <c r="J101" s="25" t="s">
        <v>1268</v>
      </c>
      <c r="K101" s="25" t="s">
        <v>1268</v>
      </c>
      <c r="L101" s="25" t="s">
        <v>1268</v>
      </c>
      <c r="M101" s="25" t="s">
        <v>1268</v>
      </c>
      <c r="N101" s="25" t="s">
        <v>1268</v>
      </c>
      <c r="O101" s="25" t="s">
        <v>1268</v>
      </c>
      <c r="P101" s="10">
        <v>30138</v>
      </c>
      <c r="Q101" s="12"/>
      <c r="R101" s="13"/>
      <c r="S101" s="13"/>
      <c r="T101" s="13"/>
      <c r="U101" s="13"/>
      <c r="V101" s="13">
        <f t="shared" si="1"/>
        <v>0</v>
      </c>
    </row>
    <row r="102" spans="1:22" s="9" customFormat="1" ht="30" customHeight="1" x14ac:dyDescent="0.4">
      <c r="A102" s="10">
        <v>96</v>
      </c>
      <c r="B102" s="11" t="s">
        <v>1017</v>
      </c>
      <c r="C102" s="11" t="s">
        <v>1062</v>
      </c>
      <c r="D102" s="16" t="s">
        <v>168</v>
      </c>
      <c r="E102" s="10" t="s">
        <v>1065</v>
      </c>
      <c r="F102" s="26" t="s">
        <v>1267</v>
      </c>
      <c r="G102" s="25" t="s">
        <v>1272</v>
      </c>
      <c r="H102" s="25" t="s">
        <v>1268</v>
      </c>
      <c r="I102" s="25" t="s">
        <v>1268</v>
      </c>
      <c r="J102" s="25" t="s">
        <v>1268</v>
      </c>
      <c r="K102" s="25" t="s">
        <v>1268</v>
      </c>
      <c r="L102" s="25" t="s">
        <v>1268</v>
      </c>
      <c r="M102" s="25" t="s">
        <v>1268</v>
      </c>
      <c r="N102" s="25" t="s">
        <v>1268</v>
      </c>
      <c r="O102" s="25" t="s">
        <v>1268</v>
      </c>
      <c r="P102" s="10">
        <v>13796</v>
      </c>
      <c r="Q102" s="12"/>
      <c r="R102" s="13"/>
      <c r="S102" s="13"/>
      <c r="T102" s="13"/>
      <c r="U102" s="13"/>
      <c r="V102" s="13">
        <f t="shared" si="1"/>
        <v>0</v>
      </c>
    </row>
    <row r="103" spans="1:22" s="9" customFormat="1" ht="30" customHeight="1" x14ac:dyDescent="0.4">
      <c r="A103" s="10">
        <v>97</v>
      </c>
      <c r="B103" s="11" t="s">
        <v>1017</v>
      </c>
      <c r="C103" s="11" t="s">
        <v>1017</v>
      </c>
      <c r="D103" s="16" t="s">
        <v>169</v>
      </c>
      <c r="E103" s="10" t="s">
        <v>1058</v>
      </c>
      <c r="F103" s="26" t="s">
        <v>1267</v>
      </c>
      <c r="G103" s="25" t="s">
        <v>1272</v>
      </c>
      <c r="H103" s="25" t="s">
        <v>1268</v>
      </c>
      <c r="I103" s="25" t="s">
        <v>1268</v>
      </c>
      <c r="J103" s="25" t="s">
        <v>1268</v>
      </c>
      <c r="K103" s="25" t="s">
        <v>1268</v>
      </c>
      <c r="L103" s="25" t="s">
        <v>1268</v>
      </c>
      <c r="M103" s="25" t="s">
        <v>1268</v>
      </c>
      <c r="N103" s="25" t="s">
        <v>1268</v>
      </c>
      <c r="O103" s="25" t="s">
        <v>1268</v>
      </c>
      <c r="P103" s="10">
        <v>25854</v>
      </c>
      <c r="Q103" s="12"/>
      <c r="R103" s="13"/>
      <c r="S103" s="13"/>
      <c r="T103" s="13"/>
      <c r="U103" s="13"/>
      <c r="V103" s="13">
        <f t="shared" si="1"/>
        <v>0</v>
      </c>
    </row>
    <row r="104" spans="1:22" s="9" customFormat="1" ht="30" customHeight="1" x14ac:dyDescent="0.4">
      <c r="A104" s="10">
        <v>98</v>
      </c>
      <c r="B104" s="11" t="s">
        <v>1017</v>
      </c>
      <c r="C104" s="11" t="s">
        <v>1017</v>
      </c>
      <c r="D104" s="16" t="s">
        <v>170</v>
      </c>
      <c r="E104" s="10" t="s">
        <v>67</v>
      </c>
      <c r="F104" s="26" t="s">
        <v>1267</v>
      </c>
      <c r="G104" s="25" t="s">
        <v>1272</v>
      </c>
      <c r="H104" s="25" t="s">
        <v>1268</v>
      </c>
      <c r="I104" s="25" t="s">
        <v>1268</v>
      </c>
      <c r="J104" s="25" t="s">
        <v>1268</v>
      </c>
      <c r="K104" s="25" t="s">
        <v>1268</v>
      </c>
      <c r="L104" s="25" t="s">
        <v>1268</v>
      </c>
      <c r="M104" s="25" t="s">
        <v>1268</v>
      </c>
      <c r="N104" s="25" t="s">
        <v>1268</v>
      </c>
      <c r="O104" s="25" t="s">
        <v>1268</v>
      </c>
      <c r="P104" s="10">
        <v>1868</v>
      </c>
      <c r="Q104" s="12"/>
      <c r="R104" s="13"/>
      <c r="S104" s="13"/>
      <c r="T104" s="13"/>
      <c r="U104" s="13"/>
      <c r="V104" s="13">
        <f t="shared" si="1"/>
        <v>0</v>
      </c>
    </row>
    <row r="105" spans="1:22" s="9" customFormat="1" ht="30" customHeight="1" x14ac:dyDescent="0.4">
      <c r="A105" s="10">
        <v>99</v>
      </c>
      <c r="B105" s="11" t="s">
        <v>1017</v>
      </c>
      <c r="C105" s="11" t="s">
        <v>1017</v>
      </c>
      <c r="D105" s="16" t="s">
        <v>171</v>
      </c>
      <c r="E105" s="10" t="s">
        <v>1052</v>
      </c>
      <c r="F105" s="26" t="s">
        <v>1267</v>
      </c>
      <c r="G105" s="25" t="s">
        <v>1272</v>
      </c>
      <c r="H105" s="25" t="s">
        <v>1268</v>
      </c>
      <c r="I105" s="25" t="s">
        <v>1268</v>
      </c>
      <c r="J105" s="25" t="s">
        <v>1268</v>
      </c>
      <c r="K105" s="22">
        <v>6.52</v>
      </c>
      <c r="L105" s="25" t="s">
        <v>1268</v>
      </c>
      <c r="M105" s="25" t="s">
        <v>1268</v>
      </c>
      <c r="N105" s="25" t="s">
        <v>1268</v>
      </c>
      <c r="O105" s="25" t="s">
        <v>1268</v>
      </c>
      <c r="P105" s="10">
        <v>343754</v>
      </c>
      <c r="Q105" s="12">
        <v>270</v>
      </c>
      <c r="R105" s="13">
        <v>8</v>
      </c>
      <c r="S105" s="13">
        <v>6.52</v>
      </c>
      <c r="T105" s="13">
        <v>270</v>
      </c>
      <c r="U105" s="13">
        <v>1.4800000000000004</v>
      </c>
      <c r="V105" s="13">
        <f t="shared" si="1"/>
        <v>135</v>
      </c>
    </row>
    <row r="106" spans="1:22" s="9" customFormat="1" ht="30" customHeight="1" x14ac:dyDescent="0.4">
      <c r="A106" s="10">
        <v>100</v>
      </c>
      <c r="B106" s="11" t="s">
        <v>1017</v>
      </c>
      <c r="C106" s="11" t="s">
        <v>1017</v>
      </c>
      <c r="D106" s="16" t="s">
        <v>172</v>
      </c>
      <c r="E106" s="10" t="s">
        <v>1052</v>
      </c>
      <c r="F106" s="26" t="s">
        <v>1267</v>
      </c>
      <c r="G106" s="25" t="s">
        <v>1272</v>
      </c>
      <c r="H106" s="25" t="s">
        <v>1268</v>
      </c>
      <c r="I106" s="25" t="s">
        <v>1268</v>
      </c>
      <c r="J106" s="25" t="s">
        <v>1268</v>
      </c>
      <c r="K106" s="22">
        <v>6.41</v>
      </c>
      <c r="L106" s="25" t="s">
        <v>1268</v>
      </c>
      <c r="M106" s="25" t="s">
        <v>1268</v>
      </c>
      <c r="N106" s="25" t="s">
        <v>1268</v>
      </c>
      <c r="O106" s="25" t="s">
        <v>1268</v>
      </c>
      <c r="P106" s="10">
        <v>109353</v>
      </c>
      <c r="Q106" s="12">
        <v>180</v>
      </c>
      <c r="R106" s="13">
        <v>8</v>
      </c>
      <c r="S106" s="13">
        <v>6.41</v>
      </c>
      <c r="T106" s="13">
        <v>180</v>
      </c>
      <c r="U106" s="13">
        <v>1.5899999999999999</v>
      </c>
      <c r="V106" s="13">
        <f t="shared" si="1"/>
        <v>90</v>
      </c>
    </row>
    <row r="107" spans="1:22" s="9" customFormat="1" ht="30" customHeight="1" x14ac:dyDescent="0.4">
      <c r="A107" s="10">
        <v>101</v>
      </c>
      <c r="B107" s="11" t="s">
        <v>1017</v>
      </c>
      <c r="C107" s="11" t="s">
        <v>1017</v>
      </c>
      <c r="D107" s="16" t="s">
        <v>173</v>
      </c>
      <c r="E107" s="10" t="s">
        <v>1052</v>
      </c>
      <c r="F107" s="26" t="s">
        <v>1267</v>
      </c>
      <c r="G107" s="25" t="s">
        <v>1272</v>
      </c>
      <c r="H107" s="25" t="s">
        <v>1268</v>
      </c>
      <c r="I107" s="25" t="s">
        <v>1268</v>
      </c>
      <c r="J107" s="25" t="s">
        <v>1268</v>
      </c>
      <c r="K107" s="22">
        <v>6.51</v>
      </c>
      <c r="L107" s="25" t="s">
        <v>1268</v>
      </c>
      <c r="M107" s="25" t="s">
        <v>1268</v>
      </c>
      <c r="N107" s="25" t="s">
        <v>1268</v>
      </c>
      <c r="O107" s="25" t="s">
        <v>1268</v>
      </c>
      <c r="P107" s="10">
        <v>460357</v>
      </c>
      <c r="Q107" s="12">
        <v>270</v>
      </c>
      <c r="R107" s="13">
        <v>8</v>
      </c>
      <c r="S107" s="13">
        <v>6.51</v>
      </c>
      <c r="T107" s="13">
        <v>270</v>
      </c>
      <c r="U107" s="13">
        <v>1.4900000000000002</v>
      </c>
      <c r="V107" s="13">
        <f t="shared" si="1"/>
        <v>135</v>
      </c>
    </row>
    <row r="108" spans="1:22" s="9" customFormat="1" ht="30" customHeight="1" x14ac:dyDescent="0.4">
      <c r="A108" s="10">
        <v>102</v>
      </c>
      <c r="B108" s="11" t="s">
        <v>1017</v>
      </c>
      <c r="C108" s="11" t="s">
        <v>1017</v>
      </c>
      <c r="D108" s="16" t="s">
        <v>174</v>
      </c>
      <c r="E108" s="10" t="s">
        <v>1055</v>
      </c>
      <c r="F108" s="26" t="s">
        <v>1267</v>
      </c>
      <c r="G108" s="25" t="s">
        <v>1272</v>
      </c>
      <c r="H108" s="25" t="s">
        <v>1268</v>
      </c>
      <c r="I108" s="25" t="s">
        <v>1268</v>
      </c>
      <c r="J108" s="25" t="s">
        <v>1268</v>
      </c>
      <c r="K108" s="25" t="s">
        <v>1268</v>
      </c>
      <c r="L108" s="25" t="s">
        <v>1268</v>
      </c>
      <c r="M108" s="25" t="s">
        <v>1268</v>
      </c>
      <c r="N108" s="25" t="s">
        <v>1268</v>
      </c>
      <c r="O108" s="25" t="s">
        <v>1268</v>
      </c>
      <c r="P108" s="10">
        <v>317950</v>
      </c>
      <c r="Q108" s="12"/>
      <c r="R108" s="13"/>
      <c r="S108" s="13"/>
      <c r="T108" s="13"/>
      <c r="U108" s="13"/>
      <c r="V108" s="13">
        <f t="shared" si="1"/>
        <v>0</v>
      </c>
    </row>
    <row r="109" spans="1:22" s="9" customFormat="1" ht="30" customHeight="1" x14ac:dyDescent="0.4">
      <c r="A109" s="10">
        <v>103</v>
      </c>
      <c r="B109" s="11" t="s">
        <v>1017</v>
      </c>
      <c r="C109" s="11" t="s">
        <v>1062</v>
      </c>
      <c r="D109" s="16" t="s">
        <v>175</v>
      </c>
      <c r="E109" s="10" t="s">
        <v>1054</v>
      </c>
      <c r="F109" s="26" t="s">
        <v>1267</v>
      </c>
      <c r="G109" s="25" t="s">
        <v>1272</v>
      </c>
      <c r="H109" s="25" t="s">
        <v>1268</v>
      </c>
      <c r="I109" s="25" t="s">
        <v>1268</v>
      </c>
      <c r="J109" s="25" t="s">
        <v>1268</v>
      </c>
      <c r="K109" s="22">
        <v>5.09</v>
      </c>
      <c r="L109" s="25" t="s">
        <v>1268</v>
      </c>
      <c r="M109" s="25" t="s">
        <v>1268</v>
      </c>
      <c r="N109" s="25" t="s">
        <v>1268</v>
      </c>
      <c r="O109" s="25" t="s">
        <v>1268</v>
      </c>
      <c r="P109" s="10">
        <v>48575</v>
      </c>
      <c r="Q109" s="12">
        <v>630</v>
      </c>
      <c r="R109" s="13">
        <v>5</v>
      </c>
      <c r="S109" s="13">
        <v>5.09</v>
      </c>
      <c r="T109" s="13">
        <v>630</v>
      </c>
      <c r="U109" s="13">
        <v>-8.9999999999999858E-2</v>
      </c>
      <c r="V109" s="13">
        <f t="shared" si="1"/>
        <v>315</v>
      </c>
    </row>
    <row r="110" spans="1:22" s="9" customFormat="1" ht="30" customHeight="1" x14ac:dyDescent="0.4">
      <c r="A110" s="10">
        <v>104</v>
      </c>
      <c r="B110" s="11" t="s">
        <v>1017</v>
      </c>
      <c r="C110" s="11" t="s">
        <v>1078</v>
      </c>
      <c r="D110" s="16" t="s">
        <v>176</v>
      </c>
      <c r="E110" s="10" t="s">
        <v>1052</v>
      </c>
      <c r="F110" s="26" t="s">
        <v>1267</v>
      </c>
      <c r="G110" s="25" t="s">
        <v>1272</v>
      </c>
      <c r="H110" s="25" t="s">
        <v>1268</v>
      </c>
      <c r="I110" s="25" t="s">
        <v>1268</v>
      </c>
      <c r="J110" s="25" t="s">
        <v>1268</v>
      </c>
      <c r="K110" s="25" t="s">
        <v>1268</v>
      </c>
      <c r="L110" s="25" t="s">
        <v>1268</v>
      </c>
      <c r="M110" s="25" t="s">
        <v>1268</v>
      </c>
      <c r="N110" s="25" t="s">
        <v>1268</v>
      </c>
      <c r="O110" s="25" t="s">
        <v>1268</v>
      </c>
      <c r="P110" s="10">
        <v>119355</v>
      </c>
      <c r="Q110" s="12"/>
      <c r="R110" s="13"/>
      <c r="S110" s="13"/>
      <c r="T110" s="13"/>
      <c r="U110" s="13"/>
      <c r="V110" s="13">
        <f t="shared" si="1"/>
        <v>0</v>
      </c>
    </row>
    <row r="111" spans="1:22" s="9" customFormat="1" ht="30" customHeight="1" x14ac:dyDescent="0.4">
      <c r="A111" s="10">
        <v>105</v>
      </c>
      <c r="B111" s="11" t="s">
        <v>1017</v>
      </c>
      <c r="C111" s="11" t="s">
        <v>1078</v>
      </c>
      <c r="D111" s="16" t="s">
        <v>177</v>
      </c>
      <c r="E111" s="10" t="s">
        <v>1054</v>
      </c>
      <c r="F111" s="26" t="s">
        <v>1267</v>
      </c>
      <c r="G111" s="25" t="s">
        <v>1272</v>
      </c>
      <c r="H111" s="25" t="s">
        <v>1268</v>
      </c>
      <c r="I111" s="25" t="s">
        <v>1268</v>
      </c>
      <c r="J111" s="25" t="s">
        <v>1268</v>
      </c>
      <c r="K111" s="22">
        <v>5.42</v>
      </c>
      <c r="L111" s="25" t="s">
        <v>1268</v>
      </c>
      <c r="M111" s="25" t="s">
        <v>1268</v>
      </c>
      <c r="N111" s="25" t="s">
        <v>1268</v>
      </c>
      <c r="O111" s="25" t="s">
        <v>1268</v>
      </c>
      <c r="P111" s="10">
        <v>54431</v>
      </c>
      <c r="Q111" s="12">
        <v>810</v>
      </c>
      <c r="R111" s="13">
        <v>5</v>
      </c>
      <c r="S111" s="13">
        <v>5.42</v>
      </c>
      <c r="T111" s="13">
        <v>810</v>
      </c>
      <c r="U111" s="13">
        <v>-0.41999999999999993</v>
      </c>
      <c r="V111" s="13">
        <f t="shared" si="1"/>
        <v>405</v>
      </c>
    </row>
    <row r="112" spans="1:22" s="9" customFormat="1" ht="30" customHeight="1" x14ac:dyDescent="0.4">
      <c r="A112" s="10">
        <v>106</v>
      </c>
      <c r="B112" s="11" t="s">
        <v>1017</v>
      </c>
      <c r="C112" s="11" t="s">
        <v>1078</v>
      </c>
      <c r="D112" s="16" t="s">
        <v>178</v>
      </c>
      <c r="E112" s="10" t="s">
        <v>65</v>
      </c>
      <c r="F112" s="26" t="s">
        <v>1267</v>
      </c>
      <c r="G112" s="25" t="s">
        <v>1272</v>
      </c>
      <c r="H112" s="25" t="s">
        <v>1268</v>
      </c>
      <c r="I112" s="25" t="s">
        <v>1268</v>
      </c>
      <c r="J112" s="25" t="s">
        <v>1268</v>
      </c>
      <c r="K112" s="25" t="s">
        <v>1268</v>
      </c>
      <c r="L112" s="25" t="s">
        <v>1268</v>
      </c>
      <c r="M112" s="25" t="s">
        <v>1268</v>
      </c>
      <c r="N112" s="25" t="s">
        <v>1268</v>
      </c>
      <c r="O112" s="25" t="s">
        <v>1268</v>
      </c>
      <c r="P112" s="10">
        <v>4237</v>
      </c>
      <c r="Q112" s="12"/>
      <c r="R112" s="13"/>
      <c r="S112" s="13"/>
      <c r="T112" s="13"/>
      <c r="U112" s="13"/>
      <c r="V112" s="13">
        <f t="shared" si="1"/>
        <v>0</v>
      </c>
    </row>
    <row r="113" spans="1:22" s="9" customFormat="1" ht="30" customHeight="1" x14ac:dyDescent="0.4">
      <c r="A113" s="10">
        <v>107</v>
      </c>
      <c r="B113" s="11" t="s">
        <v>1017</v>
      </c>
      <c r="C113" s="11" t="s">
        <v>1079</v>
      </c>
      <c r="D113" s="16" t="s">
        <v>179</v>
      </c>
      <c r="E113" s="10" t="s">
        <v>65</v>
      </c>
      <c r="F113" s="26" t="s">
        <v>1267</v>
      </c>
      <c r="G113" s="25" t="s">
        <v>1272</v>
      </c>
      <c r="H113" s="25" t="s">
        <v>1268</v>
      </c>
      <c r="I113" s="25" t="s">
        <v>1268</v>
      </c>
      <c r="J113" s="25" t="s">
        <v>1268</v>
      </c>
      <c r="K113" s="22">
        <v>2.11</v>
      </c>
      <c r="L113" s="25" t="s">
        <v>1268</v>
      </c>
      <c r="M113" s="25" t="s">
        <v>1268</v>
      </c>
      <c r="N113" s="25" t="s">
        <v>1268</v>
      </c>
      <c r="O113" s="25" t="s">
        <v>1268</v>
      </c>
      <c r="P113" s="10">
        <v>21607</v>
      </c>
      <c r="Q113" s="12">
        <v>270</v>
      </c>
      <c r="R113" s="13">
        <v>2</v>
      </c>
      <c r="S113" s="13">
        <v>2.11</v>
      </c>
      <c r="T113" s="13">
        <v>270</v>
      </c>
      <c r="U113" s="13">
        <v>-0.10999999999999988</v>
      </c>
      <c r="V113" s="13">
        <f t="shared" si="1"/>
        <v>135</v>
      </c>
    </row>
    <row r="114" spans="1:22" s="9" customFormat="1" ht="30" customHeight="1" x14ac:dyDescent="0.4">
      <c r="A114" s="10">
        <v>108</v>
      </c>
      <c r="B114" s="11" t="s">
        <v>1017</v>
      </c>
      <c r="C114" s="11" t="s">
        <v>1079</v>
      </c>
      <c r="D114" s="16" t="s">
        <v>180</v>
      </c>
      <c r="E114" s="10" t="s">
        <v>1052</v>
      </c>
      <c r="F114" s="26" t="s">
        <v>1267</v>
      </c>
      <c r="G114" s="25" t="s">
        <v>1272</v>
      </c>
      <c r="H114" s="25" t="s">
        <v>1268</v>
      </c>
      <c r="I114" s="25" t="s">
        <v>1268</v>
      </c>
      <c r="J114" s="25" t="s">
        <v>1268</v>
      </c>
      <c r="K114" s="22">
        <v>7.21</v>
      </c>
      <c r="L114" s="25" t="s">
        <v>1268</v>
      </c>
      <c r="M114" s="25" t="s">
        <v>1268</v>
      </c>
      <c r="N114" s="25" t="s">
        <v>1268</v>
      </c>
      <c r="O114" s="25" t="s">
        <v>1268</v>
      </c>
      <c r="P114" s="10">
        <v>362323</v>
      </c>
      <c r="Q114" s="12">
        <v>630</v>
      </c>
      <c r="R114" s="13">
        <v>8</v>
      </c>
      <c r="S114" s="13">
        <v>7.21</v>
      </c>
      <c r="T114" s="13">
        <v>630</v>
      </c>
      <c r="U114" s="13">
        <v>0.79</v>
      </c>
      <c r="V114" s="13">
        <f t="shared" si="1"/>
        <v>315</v>
      </c>
    </row>
    <row r="115" spans="1:22" s="9" customFormat="1" ht="30" customHeight="1" x14ac:dyDescent="0.4">
      <c r="A115" s="10">
        <v>109</v>
      </c>
      <c r="B115" s="11" t="s">
        <v>1017</v>
      </c>
      <c r="C115" s="11" t="s">
        <v>1079</v>
      </c>
      <c r="D115" s="16" t="s">
        <v>181</v>
      </c>
      <c r="E115" s="10" t="s">
        <v>1052</v>
      </c>
      <c r="F115" s="26" t="s">
        <v>1267</v>
      </c>
      <c r="G115" s="25" t="s">
        <v>1272</v>
      </c>
      <c r="H115" s="25" t="s">
        <v>1268</v>
      </c>
      <c r="I115" s="25" t="s">
        <v>1268</v>
      </c>
      <c r="J115" s="25" t="s">
        <v>1268</v>
      </c>
      <c r="K115" s="25" t="s">
        <v>1268</v>
      </c>
      <c r="L115" s="25" t="s">
        <v>1268</v>
      </c>
      <c r="M115" s="25" t="s">
        <v>1268</v>
      </c>
      <c r="N115" s="25" t="s">
        <v>1268</v>
      </c>
      <c r="O115" s="25" t="s">
        <v>1268</v>
      </c>
      <c r="P115" s="10">
        <v>72341</v>
      </c>
      <c r="Q115" s="12"/>
      <c r="R115" s="13"/>
      <c r="S115" s="13"/>
      <c r="T115" s="13"/>
      <c r="U115" s="13"/>
      <c r="V115" s="13">
        <f t="shared" si="1"/>
        <v>0</v>
      </c>
    </row>
    <row r="116" spans="1:22" s="9" customFormat="1" ht="30" customHeight="1" x14ac:dyDescent="0.4">
      <c r="A116" s="10">
        <v>110</v>
      </c>
      <c r="B116" s="11" t="s">
        <v>1017</v>
      </c>
      <c r="C116" s="11" t="s">
        <v>1079</v>
      </c>
      <c r="D116" s="16" t="s">
        <v>182</v>
      </c>
      <c r="E116" s="10" t="s">
        <v>1052</v>
      </c>
      <c r="F116" s="26" t="s">
        <v>1267</v>
      </c>
      <c r="G116" s="25" t="s">
        <v>1272</v>
      </c>
      <c r="H116" s="25" t="s">
        <v>1268</v>
      </c>
      <c r="I116" s="25" t="s">
        <v>1268</v>
      </c>
      <c r="J116" s="25" t="s">
        <v>1268</v>
      </c>
      <c r="K116" s="25" t="s">
        <v>1268</v>
      </c>
      <c r="L116" s="25" t="s">
        <v>1268</v>
      </c>
      <c r="M116" s="25" t="s">
        <v>1268</v>
      </c>
      <c r="N116" s="25" t="s">
        <v>1268</v>
      </c>
      <c r="O116" s="25" t="s">
        <v>1268</v>
      </c>
      <c r="P116" s="10">
        <v>0</v>
      </c>
      <c r="Q116" s="12"/>
      <c r="R116" s="13">
        <v>8</v>
      </c>
      <c r="S116" s="13" t="e">
        <v>#N/A</v>
      </c>
      <c r="T116" s="13" t="e">
        <v>#N/A</v>
      </c>
      <c r="U116" s="13" t="e">
        <v>#N/A</v>
      </c>
      <c r="V116" s="13">
        <f t="shared" si="1"/>
        <v>0</v>
      </c>
    </row>
    <row r="117" spans="1:22" s="9" customFormat="1" ht="30" customHeight="1" x14ac:dyDescent="0.4">
      <c r="A117" s="10">
        <v>111</v>
      </c>
      <c r="B117" s="11" t="s">
        <v>1017</v>
      </c>
      <c r="C117" s="11" t="s">
        <v>1079</v>
      </c>
      <c r="D117" s="16" t="s">
        <v>183</v>
      </c>
      <c r="E117" s="10" t="s">
        <v>1052</v>
      </c>
      <c r="F117" s="26" t="s">
        <v>1267</v>
      </c>
      <c r="G117" s="25" t="s">
        <v>1272</v>
      </c>
      <c r="H117" s="25" t="s">
        <v>1268</v>
      </c>
      <c r="I117" s="25" t="s">
        <v>1268</v>
      </c>
      <c r="J117" s="25" t="s">
        <v>1268</v>
      </c>
      <c r="K117" s="25" t="s">
        <v>1268</v>
      </c>
      <c r="L117" s="25" t="s">
        <v>1268</v>
      </c>
      <c r="M117" s="25" t="s">
        <v>1268</v>
      </c>
      <c r="N117" s="25" t="s">
        <v>1268</v>
      </c>
      <c r="O117" s="25" t="s">
        <v>1268</v>
      </c>
      <c r="P117" s="10">
        <v>0</v>
      </c>
      <c r="Q117" s="12"/>
      <c r="R117" s="13">
        <v>8</v>
      </c>
      <c r="S117" s="13" t="e">
        <v>#N/A</v>
      </c>
      <c r="T117" s="13" t="e">
        <v>#N/A</v>
      </c>
      <c r="U117" s="13" t="e">
        <v>#N/A</v>
      </c>
      <c r="V117" s="13">
        <f t="shared" si="1"/>
        <v>0</v>
      </c>
    </row>
    <row r="118" spans="1:22" s="9" customFormat="1" ht="30" customHeight="1" x14ac:dyDescent="0.4">
      <c r="A118" s="10">
        <v>112</v>
      </c>
      <c r="B118" s="11" t="s">
        <v>1017</v>
      </c>
      <c r="C118" s="11" t="s">
        <v>1079</v>
      </c>
      <c r="D118" s="16" t="s">
        <v>184</v>
      </c>
      <c r="E118" s="10" t="s">
        <v>1055</v>
      </c>
      <c r="F118" s="26" t="s">
        <v>1267</v>
      </c>
      <c r="G118" s="25" t="s">
        <v>1272</v>
      </c>
      <c r="H118" s="25" t="s">
        <v>1268</v>
      </c>
      <c r="I118" s="25" t="s">
        <v>1268</v>
      </c>
      <c r="J118" s="25" t="s">
        <v>1268</v>
      </c>
      <c r="K118" s="22">
        <v>7.21</v>
      </c>
      <c r="L118" s="25" t="s">
        <v>1268</v>
      </c>
      <c r="M118" s="25" t="s">
        <v>1268</v>
      </c>
      <c r="N118" s="25" t="s">
        <v>1268</v>
      </c>
      <c r="O118" s="25" t="s">
        <v>1268</v>
      </c>
      <c r="P118" s="10">
        <v>468511</v>
      </c>
      <c r="Q118" s="12">
        <v>1350</v>
      </c>
      <c r="R118" s="13">
        <v>6</v>
      </c>
      <c r="S118" s="13">
        <v>7.21</v>
      </c>
      <c r="T118" s="13">
        <v>1350</v>
      </c>
      <c r="U118" s="13">
        <v>-1.21</v>
      </c>
      <c r="V118" s="13">
        <f t="shared" si="1"/>
        <v>675</v>
      </c>
    </row>
    <row r="119" spans="1:22" s="9" customFormat="1" ht="30" customHeight="1" x14ac:dyDescent="0.4">
      <c r="A119" s="10">
        <v>113</v>
      </c>
      <c r="B119" s="11" t="s">
        <v>1017</v>
      </c>
      <c r="C119" s="11" t="s">
        <v>1079</v>
      </c>
      <c r="D119" s="16" t="s">
        <v>185</v>
      </c>
      <c r="E119" s="10" t="s">
        <v>1055</v>
      </c>
      <c r="F119" s="26" t="s">
        <v>1267</v>
      </c>
      <c r="G119" s="25" t="s">
        <v>1272</v>
      </c>
      <c r="H119" s="25" t="s">
        <v>1268</v>
      </c>
      <c r="I119" s="25" t="s">
        <v>1268</v>
      </c>
      <c r="J119" s="25" t="s">
        <v>1268</v>
      </c>
      <c r="K119" s="25" t="s">
        <v>1268</v>
      </c>
      <c r="L119" s="25" t="s">
        <v>1268</v>
      </c>
      <c r="M119" s="25" t="s">
        <v>1268</v>
      </c>
      <c r="N119" s="25" t="s">
        <v>1268</v>
      </c>
      <c r="O119" s="25" t="s">
        <v>1268</v>
      </c>
      <c r="P119" s="10">
        <v>0</v>
      </c>
      <c r="Q119" s="12"/>
      <c r="R119" s="13">
        <v>6</v>
      </c>
      <c r="S119" s="13" t="e">
        <v>#N/A</v>
      </c>
      <c r="T119" s="13" t="e">
        <v>#N/A</v>
      </c>
      <c r="U119" s="13" t="e">
        <v>#N/A</v>
      </c>
      <c r="V119" s="13">
        <f t="shared" si="1"/>
        <v>0</v>
      </c>
    </row>
    <row r="120" spans="1:22" s="9" customFormat="1" ht="30" customHeight="1" x14ac:dyDescent="0.4">
      <c r="A120" s="10">
        <v>114</v>
      </c>
      <c r="B120" s="11" t="s">
        <v>1018</v>
      </c>
      <c r="C120" s="11" t="s">
        <v>1080</v>
      </c>
      <c r="D120" s="16" t="s">
        <v>186</v>
      </c>
      <c r="E120" s="10" t="s">
        <v>65</v>
      </c>
      <c r="F120" s="26" t="s">
        <v>1267</v>
      </c>
      <c r="G120" s="25" t="s">
        <v>1272</v>
      </c>
      <c r="H120" s="25" t="s">
        <v>1268</v>
      </c>
      <c r="I120" s="25" t="s">
        <v>1268</v>
      </c>
      <c r="J120" s="25" t="s">
        <v>1268</v>
      </c>
      <c r="K120" s="22">
        <v>3</v>
      </c>
      <c r="L120" s="25" t="s">
        <v>1268</v>
      </c>
      <c r="M120" s="25" t="s">
        <v>1268</v>
      </c>
      <c r="N120" s="25" t="s">
        <v>1268</v>
      </c>
      <c r="O120" s="25" t="s">
        <v>1268</v>
      </c>
      <c r="P120" s="10">
        <v>12251</v>
      </c>
      <c r="Q120" s="12">
        <v>720</v>
      </c>
      <c r="R120" s="13">
        <v>2</v>
      </c>
      <c r="S120" s="13">
        <v>3</v>
      </c>
      <c r="T120" s="13">
        <v>720</v>
      </c>
      <c r="U120" s="13">
        <v>-1</v>
      </c>
      <c r="V120" s="13">
        <f t="shared" si="1"/>
        <v>360</v>
      </c>
    </row>
    <row r="121" spans="1:22" s="9" customFormat="1" ht="30" customHeight="1" x14ac:dyDescent="0.4">
      <c r="A121" s="10">
        <v>115</v>
      </c>
      <c r="B121" s="11" t="s">
        <v>1018</v>
      </c>
      <c r="C121" s="11" t="s">
        <v>1080</v>
      </c>
      <c r="D121" s="16" t="s">
        <v>187</v>
      </c>
      <c r="E121" s="10" t="s">
        <v>1052</v>
      </c>
      <c r="F121" s="26" t="s">
        <v>1267</v>
      </c>
      <c r="G121" s="25" t="s">
        <v>1272</v>
      </c>
      <c r="H121" s="25" t="s">
        <v>1268</v>
      </c>
      <c r="I121" s="25" t="s">
        <v>1268</v>
      </c>
      <c r="J121" s="25" t="s">
        <v>1268</v>
      </c>
      <c r="K121" s="25" t="s">
        <v>1268</v>
      </c>
      <c r="L121" s="25" t="s">
        <v>1268</v>
      </c>
      <c r="M121" s="25" t="s">
        <v>1268</v>
      </c>
      <c r="N121" s="25" t="s">
        <v>1268</v>
      </c>
      <c r="O121" s="25" t="s">
        <v>1268</v>
      </c>
      <c r="P121" s="10">
        <v>328210</v>
      </c>
      <c r="Q121" s="12"/>
      <c r="R121" s="13"/>
      <c r="S121" s="13"/>
      <c r="T121" s="13"/>
      <c r="U121" s="13"/>
      <c r="V121" s="13">
        <f t="shared" si="1"/>
        <v>0</v>
      </c>
    </row>
    <row r="122" spans="1:22" s="9" customFormat="1" ht="30" customHeight="1" x14ac:dyDescent="0.4">
      <c r="A122" s="10">
        <v>116</v>
      </c>
      <c r="B122" s="11" t="s">
        <v>1018</v>
      </c>
      <c r="C122" s="11" t="s">
        <v>1080</v>
      </c>
      <c r="D122" s="16" t="s">
        <v>188</v>
      </c>
      <c r="E122" s="10" t="s">
        <v>1057</v>
      </c>
      <c r="F122" s="26" t="s">
        <v>1267</v>
      </c>
      <c r="G122" s="25" t="s">
        <v>1272</v>
      </c>
      <c r="H122" s="25" t="s">
        <v>1268</v>
      </c>
      <c r="I122" s="25" t="s">
        <v>1268</v>
      </c>
      <c r="J122" s="25" t="s">
        <v>1268</v>
      </c>
      <c r="K122" s="22">
        <v>6</v>
      </c>
      <c r="L122" s="25" t="s">
        <v>1268</v>
      </c>
      <c r="M122" s="25" t="s">
        <v>1268</v>
      </c>
      <c r="N122" s="25" t="s">
        <v>1268</v>
      </c>
      <c r="O122" s="25" t="s">
        <v>1268</v>
      </c>
      <c r="P122" s="10">
        <v>224225</v>
      </c>
      <c r="Q122" s="12">
        <v>180</v>
      </c>
      <c r="R122" s="13">
        <v>7.5</v>
      </c>
      <c r="S122" s="13">
        <v>6</v>
      </c>
      <c r="T122" s="13">
        <v>180</v>
      </c>
      <c r="U122" s="13">
        <v>1.5</v>
      </c>
      <c r="V122" s="13">
        <f t="shared" si="1"/>
        <v>90</v>
      </c>
    </row>
    <row r="123" spans="1:22" s="9" customFormat="1" ht="30" customHeight="1" x14ac:dyDescent="0.4">
      <c r="A123" s="10">
        <v>117</v>
      </c>
      <c r="B123" s="11" t="s">
        <v>1018</v>
      </c>
      <c r="C123" s="11" t="s">
        <v>1080</v>
      </c>
      <c r="D123" s="16" t="s">
        <v>189</v>
      </c>
      <c r="E123" s="10" t="s">
        <v>1054</v>
      </c>
      <c r="F123" s="26" t="s">
        <v>1267</v>
      </c>
      <c r="G123" s="25" t="s">
        <v>1272</v>
      </c>
      <c r="H123" s="25" t="s">
        <v>1268</v>
      </c>
      <c r="I123" s="25" t="s">
        <v>1268</v>
      </c>
      <c r="J123" s="25" t="s">
        <v>1268</v>
      </c>
      <c r="K123" s="22">
        <v>9</v>
      </c>
      <c r="L123" s="25" t="s">
        <v>1268</v>
      </c>
      <c r="M123" s="25" t="s">
        <v>1268</v>
      </c>
      <c r="N123" s="25" t="s">
        <v>1268</v>
      </c>
      <c r="O123" s="25" t="s">
        <v>1268</v>
      </c>
      <c r="P123" s="10">
        <v>743293</v>
      </c>
      <c r="Q123" s="12">
        <v>2520</v>
      </c>
      <c r="R123" s="13">
        <v>5</v>
      </c>
      <c r="S123" s="13">
        <v>9</v>
      </c>
      <c r="T123" s="13">
        <v>2520</v>
      </c>
      <c r="U123" s="13">
        <v>-4</v>
      </c>
      <c r="V123" s="13">
        <f t="shared" si="1"/>
        <v>1260</v>
      </c>
    </row>
    <row r="124" spans="1:22" s="9" customFormat="1" ht="30" customHeight="1" x14ac:dyDescent="0.4">
      <c r="A124" s="10">
        <v>118</v>
      </c>
      <c r="B124" s="11" t="s">
        <v>1018</v>
      </c>
      <c r="C124" s="11" t="s">
        <v>1018</v>
      </c>
      <c r="D124" s="16" t="s">
        <v>190</v>
      </c>
      <c r="E124" s="10" t="s">
        <v>1066</v>
      </c>
      <c r="F124" s="26" t="s">
        <v>1267</v>
      </c>
      <c r="G124" s="25" t="s">
        <v>1272</v>
      </c>
      <c r="H124" s="25" t="s">
        <v>1268</v>
      </c>
      <c r="I124" s="25" t="s">
        <v>1268</v>
      </c>
      <c r="J124" s="25" t="s">
        <v>1268</v>
      </c>
      <c r="K124" s="25" t="s">
        <v>1268</v>
      </c>
      <c r="L124" s="25" t="s">
        <v>1268</v>
      </c>
      <c r="M124" s="25" t="s">
        <v>1268</v>
      </c>
      <c r="N124" s="25" t="s">
        <v>1268</v>
      </c>
      <c r="O124" s="25" t="s">
        <v>1268</v>
      </c>
      <c r="P124" s="10">
        <v>0</v>
      </c>
      <c r="Q124" s="12"/>
      <c r="R124" s="13">
        <v>2.5</v>
      </c>
      <c r="S124" s="13" t="e">
        <v>#N/A</v>
      </c>
      <c r="T124" s="13" t="e">
        <v>#N/A</v>
      </c>
      <c r="U124" s="13" t="e">
        <v>#N/A</v>
      </c>
      <c r="V124" s="13">
        <f t="shared" si="1"/>
        <v>0</v>
      </c>
    </row>
    <row r="125" spans="1:22" s="9" customFormat="1" ht="30" customHeight="1" x14ac:dyDescent="0.4">
      <c r="A125" s="10">
        <v>119</v>
      </c>
      <c r="B125" s="11" t="s">
        <v>1018</v>
      </c>
      <c r="C125" s="11" t="s">
        <v>1081</v>
      </c>
      <c r="D125" s="16" t="s">
        <v>191</v>
      </c>
      <c r="E125" s="10" t="s">
        <v>1058</v>
      </c>
      <c r="F125" s="26" t="s">
        <v>1267</v>
      </c>
      <c r="G125" s="25" t="s">
        <v>1272</v>
      </c>
      <c r="H125" s="25" t="s">
        <v>1268</v>
      </c>
      <c r="I125" s="25" t="s">
        <v>1268</v>
      </c>
      <c r="J125" s="25" t="s">
        <v>1268</v>
      </c>
      <c r="K125" s="22">
        <v>3</v>
      </c>
      <c r="L125" s="25" t="s">
        <v>1268</v>
      </c>
      <c r="M125" s="25" t="s">
        <v>1268</v>
      </c>
      <c r="N125" s="25" t="s">
        <v>1268</v>
      </c>
      <c r="O125" s="25" t="s">
        <v>1268</v>
      </c>
      <c r="P125" s="10">
        <v>1891</v>
      </c>
      <c r="Q125" s="12">
        <v>360</v>
      </c>
      <c r="R125" s="13">
        <v>3</v>
      </c>
      <c r="S125" s="13">
        <v>3</v>
      </c>
      <c r="T125" s="13">
        <v>360</v>
      </c>
      <c r="U125" s="13">
        <v>0</v>
      </c>
      <c r="V125" s="13">
        <f t="shared" si="1"/>
        <v>180</v>
      </c>
    </row>
    <row r="126" spans="1:22" s="9" customFormat="1" ht="30" customHeight="1" x14ac:dyDescent="0.4">
      <c r="A126" s="10">
        <v>120</v>
      </c>
      <c r="B126" s="11" t="s">
        <v>1018</v>
      </c>
      <c r="C126" s="11" t="s">
        <v>1081</v>
      </c>
      <c r="D126" s="16" t="s">
        <v>192</v>
      </c>
      <c r="E126" s="10" t="s">
        <v>1052</v>
      </c>
      <c r="F126" s="26" t="s">
        <v>1267</v>
      </c>
      <c r="G126" s="25" t="s">
        <v>1272</v>
      </c>
      <c r="H126" s="25" t="s">
        <v>1268</v>
      </c>
      <c r="I126" s="25" t="s">
        <v>1268</v>
      </c>
      <c r="J126" s="25" t="s">
        <v>1268</v>
      </c>
      <c r="K126" s="22">
        <v>7</v>
      </c>
      <c r="L126" s="25" t="s">
        <v>1268</v>
      </c>
      <c r="M126" s="25" t="s">
        <v>1268</v>
      </c>
      <c r="N126" s="25" t="s">
        <v>1268</v>
      </c>
      <c r="O126" s="25" t="s">
        <v>1268</v>
      </c>
      <c r="P126" s="10">
        <v>366675</v>
      </c>
      <c r="Q126" s="12">
        <v>540</v>
      </c>
      <c r="R126" s="13">
        <v>8</v>
      </c>
      <c r="S126" s="13">
        <v>7</v>
      </c>
      <c r="T126" s="13">
        <v>540</v>
      </c>
      <c r="U126" s="13">
        <v>1</v>
      </c>
      <c r="V126" s="13">
        <f t="shared" si="1"/>
        <v>270</v>
      </c>
    </row>
    <row r="127" spans="1:22" s="9" customFormat="1" ht="30" customHeight="1" x14ac:dyDescent="0.4">
      <c r="A127" s="10">
        <v>121</v>
      </c>
      <c r="B127" s="11" t="s">
        <v>1018</v>
      </c>
      <c r="C127" s="11" t="s">
        <v>1018</v>
      </c>
      <c r="D127" s="16" t="s">
        <v>193</v>
      </c>
      <c r="E127" s="10" t="s">
        <v>1054</v>
      </c>
      <c r="F127" s="26" t="s">
        <v>1267</v>
      </c>
      <c r="G127" s="25" t="s">
        <v>1272</v>
      </c>
      <c r="H127" s="25" t="s">
        <v>1268</v>
      </c>
      <c r="I127" s="25" t="s">
        <v>1268</v>
      </c>
      <c r="J127" s="25" t="s">
        <v>1268</v>
      </c>
      <c r="K127" s="25" t="s">
        <v>1268</v>
      </c>
      <c r="L127" s="25" t="s">
        <v>1268</v>
      </c>
      <c r="M127" s="25" t="s">
        <v>1268</v>
      </c>
      <c r="N127" s="25" t="s">
        <v>1268</v>
      </c>
      <c r="O127" s="25" t="s">
        <v>1268</v>
      </c>
      <c r="P127" s="10">
        <v>672864</v>
      </c>
      <c r="Q127" s="12"/>
      <c r="R127" s="13"/>
      <c r="S127" s="13"/>
      <c r="T127" s="13"/>
      <c r="U127" s="13"/>
      <c r="V127" s="13">
        <f t="shared" si="1"/>
        <v>0</v>
      </c>
    </row>
    <row r="128" spans="1:22" s="9" customFormat="1" ht="30" customHeight="1" x14ac:dyDescent="0.4">
      <c r="A128" s="10">
        <v>122</v>
      </c>
      <c r="B128" s="11" t="s">
        <v>1018</v>
      </c>
      <c r="C128" s="11" t="s">
        <v>1018</v>
      </c>
      <c r="D128" s="16" t="s">
        <v>194</v>
      </c>
      <c r="E128" s="10" t="s">
        <v>65</v>
      </c>
      <c r="F128" s="26" t="s">
        <v>1267</v>
      </c>
      <c r="G128" s="25" t="s">
        <v>1272</v>
      </c>
      <c r="H128" s="25" t="s">
        <v>1268</v>
      </c>
      <c r="I128" s="25" t="s">
        <v>1268</v>
      </c>
      <c r="J128" s="25" t="s">
        <v>1268</v>
      </c>
      <c r="K128" s="25" t="s">
        <v>1268</v>
      </c>
      <c r="L128" s="25" t="s">
        <v>1268</v>
      </c>
      <c r="M128" s="25" t="s">
        <v>1268</v>
      </c>
      <c r="N128" s="25" t="s">
        <v>1268</v>
      </c>
      <c r="O128" s="25" t="s">
        <v>1268</v>
      </c>
      <c r="P128" s="10">
        <v>0</v>
      </c>
      <c r="Q128" s="12"/>
      <c r="R128" s="13">
        <v>2</v>
      </c>
      <c r="S128" s="13" t="e">
        <v>#N/A</v>
      </c>
      <c r="T128" s="13" t="e">
        <v>#N/A</v>
      </c>
      <c r="U128" s="13" t="e">
        <v>#N/A</v>
      </c>
      <c r="V128" s="13">
        <f t="shared" si="1"/>
        <v>0</v>
      </c>
    </row>
    <row r="129" spans="1:22" s="9" customFormat="1" ht="30" customHeight="1" x14ac:dyDescent="0.4">
      <c r="A129" s="10">
        <v>123</v>
      </c>
      <c r="B129" s="11" t="s">
        <v>1018</v>
      </c>
      <c r="C129" s="11" t="s">
        <v>1082</v>
      </c>
      <c r="D129" s="16" t="s">
        <v>195</v>
      </c>
      <c r="E129" s="10" t="s">
        <v>65</v>
      </c>
      <c r="F129" s="26" t="s">
        <v>1267</v>
      </c>
      <c r="G129" s="25" t="s">
        <v>1272</v>
      </c>
      <c r="H129" s="25" t="s">
        <v>1268</v>
      </c>
      <c r="I129" s="25" t="s">
        <v>1268</v>
      </c>
      <c r="J129" s="25" t="s">
        <v>1268</v>
      </c>
      <c r="K129" s="25" t="s">
        <v>1268</v>
      </c>
      <c r="L129" s="25" t="s">
        <v>1268</v>
      </c>
      <c r="M129" s="25" t="s">
        <v>1268</v>
      </c>
      <c r="N129" s="25" t="s">
        <v>1268</v>
      </c>
      <c r="O129" s="25" t="s">
        <v>1268</v>
      </c>
      <c r="P129" s="10">
        <v>393870</v>
      </c>
      <c r="Q129" s="12"/>
      <c r="R129" s="13"/>
      <c r="S129" s="13"/>
      <c r="T129" s="13"/>
      <c r="U129" s="13"/>
      <c r="V129" s="13">
        <f t="shared" si="1"/>
        <v>0</v>
      </c>
    </row>
    <row r="130" spans="1:22" s="9" customFormat="1" ht="30" customHeight="1" x14ac:dyDescent="0.4">
      <c r="A130" s="10">
        <v>124</v>
      </c>
      <c r="B130" s="11" t="s">
        <v>1018</v>
      </c>
      <c r="C130" s="11" t="s">
        <v>1082</v>
      </c>
      <c r="D130" s="16" t="s">
        <v>196</v>
      </c>
      <c r="E130" s="10" t="s">
        <v>1055</v>
      </c>
      <c r="F130" s="26" t="s">
        <v>1267</v>
      </c>
      <c r="G130" s="25" t="s">
        <v>1272</v>
      </c>
      <c r="H130" s="25" t="s">
        <v>1268</v>
      </c>
      <c r="I130" s="25" t="s">
        <v>1268</v>
      </c>
      <c r="J130" s="25" t="s">
        <v>1268</v>
      </c>
      <c r="K130" s="22">
        <v>6</v>
      </c>
      <c r="L130" s="25" t="s">
        <v>1268</v>
      </c>
      <c r="M130" s="25" t="s">
        <v>1268</v>
      </c>
      <c r="N130" s="25" t="s">
        <v>1268</v>
      </c>
      <c r="O130" s="25" t="s">
        <v>1268</v>
      </c>
      <c r="P130" s="10">
        <v>521201</v>
      </c>
      <c r="Q130" s="12">
        <v>720</v>
      </c>
      <c r="R130" s="13">
        <v>6</v>
      </c>
      <c r="S130" s="13">
        <v>6</v>
      </c>
      <c r="T130" s="13">
        <v>720</v>
      </c>
      <c r="U130" s="13">
        <v>0</v>
      </c>
      <c r="V130" s="13">
        <f t="shared" si="1"/>
        <v>360</v>
      </c>
    </row>
    <row r="131" spans="1:22" s="9" customFormat="1" ht="30" customHeight="1" x14ac:dyDescent="0.4">
      <c r="A131" s="10">
        <v>125</v>
      </c>
      <c r="B131" s="11" t="s">
        <v>1019</v>
      </c>
      <c r="C131" s="11" t="s">
        <v>1083</v>
      </c>
      <c r="D131" s="16" t="s">
        <v>197</v>
      </c>
      <c r="E131" s="10" t="s">
        <v>1055</v>
      </c>
      <c r="F131" s="26" t="s">
        <v>1267</v>
      </c>
      <c r="G131" s="25" t="s">
        <v>1272</v>
      </c>
      <c r="H131" s="25" t="s">
        <v>1268</v>
      </c>
      <c r="I131" s="25" t="s">
        <v>1268</v>
      </c>
      <c r="J131" s="25" t="s">
        <v>1268</v>
      </c>
      <c r="K131" s="22">
        <v>8.52</v>
      </c>
      <c r="L131" s="25" t="s">
        <v>1268</v>
      </c>
      <c r="M131" s="25" t="s">
        <v>1268</v>
      </c>
      <c r="N131" s="25" t="s">
        <v>1268</v>
      </c>
      <c r="O131" s="25" t="s">
        <v>1268</v>
      </c>
      <c r="P131" s="10">
        <v>408482</v>
      </c>
      <c r="Q131" s="12">
        <v>1980</v>
      </c>
      <c r="R131" s="13">
        <v>6</v>
      </c>
      <c r="S131" s="13">
        <v>8.52</v>
      </c>
      <c r="T131" s="13">
        <v>1980</v>
      </c>
      <c r="U131" s="13">
        <v>-2.5199999999999996</v>
      </c>
      <c r="V131" s="13">
        <f t="shared" si="1"/>
        <v>990</v>
      </c>
    </row>
    <row r="132" spans="1:22" s="9" customFormat="1" ht="30" customHeight="1" x14ac:dyDescent="0.4">
      <c r="A132" s="10">
        <v>126</v>
      </c>
      <c r="B132" s="11" t="s">
        <v>1019</v>
      </c>
      <c r="C132" s="11" t="s">
        <v>1019</v>
      </c>
      <c r="D132" s="16" t="s">
        <v>198</v>
      </c>
      <c r="E132" s="10" t="s">
        <v>1058</v>
      </c>
      <c r="F132" s="26" t="s">
        <v>1267</v>
      </c>
      <c r="G132" s="25" t="s">
        <v>1272</v>
      </c>
      <c r="H132" s="25" t="s">
        <v>1268</v>
      </c>
      <c r="I132" s="25" t="s">
        <v>1268</v>
      </c>
      <c r="J132" s="25" t="s">
        <v>1268</v>
      </c>
      <c r="K132" s="22">
        <v>3.14</v>
      </c>
      <c r="L132" s="25" t="s">
        <v>1268</v>
      </c>
      <c r="M132" s="25" t="s">
        <v>1268</v>
      </c>
      <c r="N132" s="25" t="s">
        <v>1268</v>
      </c>
      <c r="O132" s="25" t="s">
        <v>1268</v>
      </c>
      <c r="P132" s="10">
        <v>20313</v>
      </c>
      <c r="Q132" s="12">
        <v>450</v>
      </c>
      <c r="R132" s="13">
        <v>3</v>
      </c>
      <c r="S132" s="13">
        <v>3.14</v>
      </c>
      <c r="T132" s="13">
        <v>450</v>
      </c>
      <c r="U132" s="13">
        <v>-0.14000000000000012</v>
      </c>
      <c r="V132" s="13">
        <f t="shared" si="1"/>
        <v>225</v>
      </c>
    </row>
    <row r="133" spans="1:22" s="9" customFormat="1" ht="30" customHeight="1" x14ac:dyDescent="0.4">
      <c r="A133" s="10">
        <v>127</v>
      </c>
      <c r="B133" s="11" t="s">
        <v>1019</v>
      </c>
      <c r="C133" s="11" t="s">
        <v>1083</v>
      </c>
      <c r="D133" s="16" t="s">
        <v>199</v>
      </c>
      <c r="E133" s="10" t="s">
        <v>1055</v>
      </c>
      <c r="F133" s="26" t="s">
        <v>1267</v>
      </c>
      <c r="G133" s="25" t="s">
        <v>1272</v>
      </c>
      <c r="H133" s="25" t="s">
        <v>1268</v>
      </c>
      <c r="I133" s="25" t="s">
        <v>1268</v>
      </c>
      <c r="J133" s="25" t="s">
        <v>1268</v>
      </c>
      <c r="K133" s="22">
        <v>6.39</v>
      </c>
      <c r="L133" s="25" t="s">
        <v>1268</v>
      </c>
      <c r="M133" s="25" t="s">
        <v>1268</v>
      </c>
      <c r="N133" s="25" t="s">
        <v>1268</v>
      </c>
      <c r="O133" s="25" t="s">
        <v>1268</v>
      </c>
      <c r="P133" s="10">
        <v>524900</v>
      </c>
      <c r="Q133" s="12">
        <v>900</v>
      </c>
      <c r="R133" s="13">
        <v>6</v>
      </c>
      <c r="S133" s="13">
        <v>6.39</v>
      </c>
      <c r="T133" s="13">
        <v>900</v>
      </c>
      <c r="U133" s="13">
        <v>-0.38999999999999968</v>
      </c>
      <c r="V133" s="13">
        <f t="shared" si="1"/>
        <v>450</v>
      </c>
    </row>
    <row r="134" spans="1:22" s="9" customFormat="1" ht="30" customHeight="1" x14ac:dyDescent="0.4">
      <c r="A134" s="10">
        <v>128</v>
      </c>
      <c r="B134" s="11" t="s">
        <v>1019</v>
      </c>
      <c r="C134" s="11" t="s">
        <v>1084</v>
      </c>
      <c r="D134" s="16" t="s">
        <v>200</v>
      </c>
      <c r="E134" s="10" t="s">
        <v>65</v>
      </c>
      <c r="F134" s="26" t="s">
        <v>1267</v>
      </c>
      <c r="G134" s="25" t="s">
        <v>1272</v>
      </c>
      <c r="H134" s="25" t="s">
        <v>1268</v>
      </c>
      <c r="I134" s="25" t="s">
        <v>1268</v>
      </c>
      <c r="J134" s="25" t="s">
        <v>1268</v>
      </c>
      <c r="K134" s="22">
        <v>1.99</v>
      </c>
      <c r="L134" s="25" t="s">
        <v>1268</v>
      </c>
      <c r="M134" s="25" t="s">
        <v>1268</v>
      </c>
      <c r="N134" s="25" t="s">
        <v>1268</v>
      </c>
      <c r="O134" s="25" t="s">
        <v>1268</v>
      </c>
      <c r="P134" s="10">
        <v>75402</v>
      </c>
      <c r="Q134" s="12">
        <v>270</v>
      </c>
      <c r="R134" s="13">
        <v>2</v>
      </c>
      <c r="S134" s="13">
        <v>1.99</v>
      </c>
      <c r="T134" s="13">
        <v>270</v>
      </c>
      <c r="U134" s="13">
        <v>1.0000000000000009E-2</v>
      </c>
      <c r="V134" s="13">
        <f t="shared" si="1"/>
        <v>135</v>
      </c>
    </row>
    <row r="135" spans="1:22" s="9" customFormat="1" ht="30" customHeight="1" x14ac:dyDescent="0.4">
      <c r="A135" s="10">
        <v>129</v>
      </c>
      <c r="B135" s="11" t="s">
        <v>1019</v>
      </c>
      <c r="C135" s="11" t="s">
        <v>1084</v>
      </c>
      <c r="D135" s="16" t="s">
        <v>201</v>
      </c>
      <c r="E135" s="10" t="s">
        <v>1052</v>
      </c>
      <c r="F135" s="26" t="s">
        <v>1267</v>
      </c>
      <c r="G135" s="25" t="s">
        <v>1272</v>
      </c>
      <c r="H135" s="25" t="s">
        <v>1268</v>
      </c>
      <c r="I135" s="25" t="s">
        <v>1268</v>
      </c>
      <c r="J135" s="25" t="s">
        <v>1268</v>
      </c>
      <c r="K135" s="25" t="s">
        <v>1268</v>
      </c>
      <c r="L135" s="25" t="s">
        <v>1268</v>
      </c>
      <c r="M135" s="25" t="s">
        <v>1268</v>
      </c>
      <c r="N135" s="25" t="s">
        <v>1268</v>
      </c>
      <c r="O135" s="25" t="s">
        <v>1268</v>
      </c>
      <c r="P135" s="10">
        <v>313814</v>
      </c>
      <c r="Q135" s="12"/>
      <c r="R135" s="13"/>
      <c r="S135" s="13"/>
      <c r="T135" s="13"/>
      <c r="U135" s="13"/>
      <c r="V135" s="13">
        <f t="shared" si="1"/>
        <v>0</v>
      </c>
    </row>
    <row r="136" spans="1:22" s="9" customFormat="1" ht="30" customHeight="1" x14ac:dyDescent="0.4">
      <c r="A136" s="10">
        <v>130</v>
      </c>
      <c r="B136" s="11" t="s">
        <v>1019</v>
      </c>
      <c r="C136" s="11" t="s">
        <v>1084</v>
      </c>
      <c r="D136" s="16" t="s">
        <v>202</v>
      </c>
      <c r="E136" s="10" t="s">
        <v>1054</v>
      </c>
      <c r="F136" s="26" t="s">
        <v>1267</v>
      </c>
      <c r="G136" s="25" t="s">
        <v>1272</v>
      </c>
      <c r="H136" s="25" t="s">
        <v>1268</v>
      </c>
      <c r="I136" s="25" t="s">
        <v>1268</v>
      </c>
      <c r="J136" s="25" t="s">
        <v>1268</v>
      </c>
      <c r="K136" s="22">
        <v>4.28</v>
      </c>
      <c r="L136" s="25" t="s">
        <v>1268</v>
      </c>
      <c r="M136" s="25" t="s">
        <v>1268</v>
      </c>
      <c r="N136" s="25" t="s">
        <v>1268</v>
      </c>
      <c r="O136" s="25" t="s">
        <v>1268</v>
      </c>
      <c r="P136" s="10">
        <v>340743</v>
      </c>
      <c r="Q136" s="12">
        <v>270</v>
      </c>
      <c r="R136" s="13">
        <v>5</v>
      </c>
      <c r="S136" s="13">
        <v>4.28</v>
      </c>
      <c r="T136" s="13">
        <v>270</v>
      </c>
      <c r="U136" s="13">
        <v>0.71999999999999975</v>
      </c>
      <c r="V136" s="13">
        <f t="shared" ref="V136:V199" si="2">Q136/2</f>
        <v>135</v>
      </c>
    </row>
    <row r="137" spans="1:22" s="9" customFormat="1" ht="30" customHeight="1" x14ac:dyDescent="0.4">
      <c r="A137" s="10">
        <v>131</v>
      </c>
      <c r="B137" s="11" t="s">
        <v>1019</v>
      </c>
      <c r="C137" s="11" t="s">
        <v>1084</v>
      </c>
      <c r="D137" s="16" t="s">
        <v>203</v>
      </c>
      <c r="E137" s="10" t="s">
        <v>1052</v>
      </c>
      <c r="F137" s="26" t="s">
        <v>1267</v>
      </c>
      <c r="G137" s="25" t="s">
        <v>1272</v>
      </c>
      <c r="H137" s="25" t="s">
        <v>1268</v>
      </c>
      <c r="I137" s="25" t="s">
        <v>1268</v>
      </c>
      <c r="J137" s="25" t="s">
        <v>1268</v>
      </c>
      <c r="K137" s="25" t="s">
        <v>1268</v>
      </c>
      <c r="L137" s="25" t="s">
        <v>1268</v>
      </c>
      <c r="M137" s="25" t="s">
        <v>1268</v>
      </c>
      <c r="N137" s="25" t="s">
        <v>1268</v>
      </c>
      <c r="O137" s="25" t="s">
        <v>1268</v>
      </c>
      <c r="P137" s="10">
        <v>371913</v>
      </c>
      <c r="Q137" s="12"/>
      <c r="R137" s="13"/>
      <c r="S137" s="13"/>
      <c r="T137" s="13"/>
      <c r="U137" s="13"/>
      <c r="V137" s="13">
        <f t="shared" si="2"/>
        <v>0</v>
      </c>
    </row>
    <row r="138" spans="1:22" s="9" customFormat="1" ht="30" customHeight="1" x14ac:dyDescent="0.4">
      <c r="A138" s="10">
        <v>132</v>
      </c>
      <c r="B138" s="11" t="s">
        <v>1019</v>
      </c>
      <c r="C138" s="11" t="s">
        <v>1019</v>
      </c>
      <c r="D138" s="16" t="s">
        <v>204</v>
      </c>
      <c r="E138" s="10" t="s">
        <v>1067</v>
      </c>
      <c r="F138" s="26" t="s">
        <v>1267</v>
      </c>
      <c r="G138" s="25" t="s">
        <v>1272</v>
      </c>
      <c r="H138" s="25" t="s">
        <v>1268</v>
      </c>
      <c r="I138" s="25" t="s">
        <v>1268</v>
      </c>
      <c r="J138" s="25" t="s">
        <v>1268</v>
      </c>
      <c r="K138" s="25" t="s">
        <v>1268</v>
      </c>
      <c r="L138" s="25" t="s">
        <v>1268</v>
      </c>
      <c r="M138" s="25" t="s">
        <v>1268</v>
      </c>
      <c r="N138" s="25" t="s">
        <v>1268</v>
      </c>
      <c r="O138" s="25" t="s">
        <v>1268</v>
      </c>
      <c r="P138" s="10">
        <v>46120</v>
      </c>
      <c r="Q138" s="12"/>
      <c r="R138" s="13"/>
      <c r="S138" s="13"/>
      <c r="T138" s="13"/>
      <c r="U138" s="13"/>
      <c r="V138" s="13">
        <f t="shared" si="2"/>
        <v>0</v>
      </c>
    </row>
    <row r="139" spans="1:22" s="9" customFormat="1" ht="30" customHeight="1" x14ac:dyDescent="0.4">
      <c r="A139" s="10">
        <v>133</v>
      </c>
      <c r="B139" s="11" t="s">
        <v>1019</v>
      </c>
      <c r="C139" s="11" t="s">
        <v>1019</v>
      </c>
      <c r="D139" s="16" t="s">
        <v>205</v>
      </c>
      <c r="E139" s="10" t="s">
        <v>67</v>
      </c>
      <c r="F139" s="26" t="s">
        <v>1267</v>
      </c>
      <c r="G139" s="25" t="s">
        <v>1272</v>
      </c>
      <c r="H139" s="25" t="s">
        <v>1268</v>
      </c>
      <c r="I139" s="25" t="s">
        <v>1268</v>
      </c>
      <c r="J139" s="25" t="s">
        <v>1268</v>
      </c>
      <c r="K139" s="25" t="s">
        <v>1268</v>
      </c>
      <c r="L139" s="25" t="s">
        <v>1268</v>
      </c>
      <c r="M139" s="25" t="s">
        <v>1268</v>
      </c>
      <c r="N139" s="25" t="s">
        <v>1268</v>
      </c>
      <c r="O139" s="25" t="s">
        <v>1268</v>
      </c>
      <c r="P139" s="10">
        <v>9667</v>
      </c>
      <c r="Q139" s="12"/>
      <c r="R139" s="13"/>
      <c r="S139" s="13"/>
      <c r="T139" s="13"/>
      <c r="U139" s="13"/>
      <c r="V139" s="13">
        <f t="shared" si="2"/>
        <v>0</v>
      </c>
    </row>
    <row r="140" spans="1:22" s="9" customFormat="1" ht="30" customHeight="1" x14ac:dyDescent="0.4">
      <c r="A140" s="10">
        <v>134</v>
      </c>
      <c r="B140" s="11" t="s">
        <v>1019</v>
      </c>
      <c r="C140" s="11" t="s">
        <v>1019</v>
      </c>
      <c r="D140" s="16" t="s">
        <v>206</v>
      </c>
      <c r="E140" s="10" t="s">
        <v>67</v>
      </c>
      <c r="F140" s="26" t="s">
        <v>1267</v>
      </c>
      <c r="G140" s="25" t="s">
        <v>1272</v>
      </c>
      <c r="H140" s="25" t="s">
        <v>1268</v>
      </c>
      <c r="I140" s="25" t="s">
        <v>1268</v>
      </c>
      <c r="J140" s="25" t="s">
        <v>1268</v>
      </c>
      <c r="K140" s="25" t="s">
        <v>1268</v>
      </c>
      <c r="L140" s="25" t="s">
        <v>1268</v>
      </c>
      <c r="M140" s="25" t="s">
        <v>1268</v>
      </c>
      <c r="N140" s="25" t="s">
        <v>1268</v>
      </c>
      <c r="O140" s="25" t="s">
        <v>1268</v>
      </c>
      <c r="P140" s="10">
        <v>5131</v>
      </c>
      <c r="Q140" s="12"/>
      <c r="R140" s="13"/>
      <c r="S140" s="13"/>
      <c r="T140" s="13"/>
      <c r="U140" s="13"/>
      <c r="V140" s="13">
        <f t="shared" si="2"/>
        <v>0</v>
      </c>
    </row>
    <row r="141" spans="1:22" s="9" customFormat="1" ht="30" customHeight="1" x14ac:dyDescent="0.4">
      <c r="A141" s="10">
        <v>135</v>
      </c>
      <c r="B141" s="11" t="s">
        <v>1019</v>
      </c>
      <c r="C141" s="11" t="s">
        <v>1019</v>
      </c>
      <c r="D141" s="16" t="s">
        <v>207</v>
      </c>
      <c r="E141" s="10" t="s">
        <v>1055</v>
      </c>
      <c r="F141" s="26" t="s">
        <v>1267</v>
      </c>
      <c r="G141" s="25" t="s">
        <v>1272</v>
      </c>
      <c r="H141" s="25" t="s">
        <v>1268</v>
      </c>
      <c r="I141" s="25" t="s">
        <v>1268</v>
      </c>
      <c r="J141" s="25" t="s">
        <v>1268</v>
      </c>
      <c r="K141" s="22">
        <v>4.7300000000000004</v>
      </c>
      <c r="L141" s="25" t="s">
        <v>1268</v>
      </c>
      <c r="M141" s="25" t="s">
        <v>1268</v>
      </c>
      <c r="N141" s="25" t="s">
        <v>1268</v>
      </c>
      <c r="O141" s="25" t="s">
        <v>1268</v>
      </c>
      <c r="P141" s="10">
        <v>74200</v>
      </c>
      <c r="Q141" s="12">
        <v>90</v>
      </c>
      <c r="R141" s="13">
        <v>6</v>
      </c>
      <c r="S141" s="13">
        <v>4.7300000000000004</v>
      </c>
      <c r="T141" s="13">
        <v>90</v>
      </c>
      <c r="U141" s="13">
        <v>1.2699999999999996</v>
      </c>
      <c r="V141" s="13">
        <f t="shared" si="2"/>
        <v>45</v>
      </c>
    </row>
    <row r="142" spans="1:22" s="9" customFormat="1" ht="30" customHeight="1" x14ac:dyDescent="0.4">
      <c r="A142" s="10">
        <v>136</v>
      </c>
      <c r="B142" s="11" t="s">
        <v>1019</v>
      </c>
      <c r="C142" s="11" t="s">
        <v>1019</v>
      </c>
      <c r="D142" s="16" t="s">
        <v>208</v>
      </c>
      <c r="E142" s="10" t="s">
        <v>1057</v>
      </c>
      <c r="F142" s="26" t="s">
        <v>1267</v>
      </c>
      <c r="G142" s="25" t="s">
        <v>1272</v>
      </c>
      <c r="H142" s="25" t="s">
        <v>1268</v>
      </c>
      <c r="I142" s="25" t="s">
        <v>1268</v>
      </c>
      <c r="J142" s="25" t="s">
        <v>1268</v>
      </c>
      <c r="K142" s="22">
        <v>8.32</v>
      </c>
      <c r="L142" s="25" t="s">
        <v>1268</v>
      </c>
      <c r="M142" s="25" t="s">
        <v>1268</v>
      </c>
      <c r="N142" s="25" t="s">
        <v>1268</v>
      </c>
      <c r="O142" s="25" t="s">
        <v>1268</v>
      </c>
      <c r="P142" s="10">
        <v>668006</v>
      </c>
      <c r="Q142" s="12">
        <v>1350</v>
      </c>
      <c r="R142" s="13">
        <v>7.5</v>
      </c>
      <c r="S142" s="13">
        <v>8.32</v>
      </c>
      <c r="T142" s="13">
        <v>1350</v>
      </c>
      <c r="U142" s="13">
        <v>-0.82000000000000028</v>
      </c>
      <c r="V142" s="13">
        <f t="shared" si="2"/>
        <v>675</v>
      </c>
    </row>
    <row r="143" spans="1:22" s="9" customFormat="1" ht="30" customHeight="1" x14ac:dyDescent="0.4">
      <c r="A143" s="10">
        <v>137</v>
      </c>
      <c r="B143" s="11" t="s">
        <v>1019</v>
      </c>
      <c r="C143" s="11" t="s">
        <v>1019</v>
      </c>
      <c r="D143" s="16" t="s">
        <v>209</v>
      </c>
      <c r="E143" s="10" t="s">
        <v>1058</v>
      </c>
      <c r="F143" s="26" t="s">
        <v>1267</v>
      </c>
      <c r="G143" s="25" t="s">
        <v>1272</v>
      </c>
      <c r="H143" s="25" t="s">
        <v>1268</v>
      </c>
      <c r="I143" s="25" t="s">
        <v>1268</v>
      </c>
      <c r="J143" s="25" t="s">
        <v>1268</v>
      </c>
      <c r="K143" s="22">
        <v>3.79</v>
      </c>
      <c r="L143" s="25" t="s">
        <v>1268</v>
      </c>
      <c r="M143" s="25" t="s">
        <v>1268</v>
      </c>
      <c r="N143" s="25" t="s">
        <v>1268</v>
      </c>
      <c r="O143" s="25" t="s">
        <v>1268</v>
      </c>
      <c r="P143" s="10">
        <v>232581</v>
      </c>
      <c r="Q143" s="12">
        <v>720</v>
      </c>
      <c r="R143" s="13">
        <v>3</v>
      </c>
      <c r="S143" s="13">
        <v>3.79</v>
      </c>
      <c r="T143" s="13">
        <v>720</v>
      </c>
      <c r="U143" s="13">
        <v>-0.79</v>
      </c>
      <c r="V143" s="13">
        <f t="shared" si="2"/>
        <v>360</v>
      </c>
    </row>
    <row r="144" spans="1:22" s="9" customFormat="1" ht="30" customHeight="1" x14ac:dyDescent="0.4">
      <c r="A144" s="10">
        <v>138</v>
      </c>
      <c r="B144" s="11" t="s">
        <v>1019</v>
      </c>
      <c r="C144" s="11" t="s">
        <v>1019</v>
      </c>
      <c r="D144" s="16" t="s">
        <v>210</v>
      </c>
      <c r="E144" s="10" t="s">
        <v>1057</v>
      </c>
      <c r="F144" s="26" t="s">
        <v>1267</v>
      </c>
      <c r="G144" s="25" t="s">
        <v>1272</v>
      </c>
      <c r="H144" s="25" t="s">
        <v>1268</v>
      </c>
      <c r="I144" s="25" t="s">
        <v>1268</v>
      </c>
      <c r="J144" s="25" t="s">
        <v>1268</v>
      </c>
      <c r="K144" s="25" t="s">
        <v>1268</v>
      </c>
      <c r="L144" s="25" t="s">
        <v>1268</v>
      </c>
      <c r="M144" s="25" t="s">
        <v>1268</v>
      </c>
      <c r="N144" s="25" t="s">
        <v>1268</v>
      </c>
      <c r="O144" s="25" t="s">
        <v>1268</v>
      </c>
      <c r="P144" s="10">
        <v>38038</v>
      </c>
      <c r="Q144" s="12"/>
      <c r="R144" s="13"/>
      <c r="S144" s="13"/>
      <c r="T144" s="13"/>
      <c r="U144" s="13"/>
      <c r="V144" s="13">
        <f t="shared" si="2"/>
        <v>0</v>
      </c>
    </row>
    <row r="145" spans="1:22" s="9" customFormat="1" ht="30" customHeight="1" x14ac:dyDescent="0.4">
      <c r="A145" s="10">
        <v>139</v>
      </c>
      <c r="B145" s="11" t="s">
        <v>1019</v>
      </c>
      <c r="C145" s="11" t="s">
        <v>1019</v>
      </c>
      <c r="D145" s="16" t="s">
        <v>211</v>
      </c>
      <c r="E145" s="10" t="s">
        <v>1057</v>
      </c>
      <c r="F145" s="26" t="s">
        <v>1267</v>
      </c>
      <c r="G145" s="25" t="s">
        <v>1272</v>
      </c>
      <c r="H145" s="25" t="s">
        <v>1268</v>
      </c>
      <c r="I145" s="25" t="s">
        <v>1268</v>
      </c>
      <c r="J145" s="25" t="s">
        <v>1268</v>
      </c>
      <c r="K145" s="25" t="s">
        <v>1268</v>
      </c>
      <c r="L145" s="25" t="s">
        <v>1268</v>
      </c>
      <c r="M145" s="25" t="s">
        <v>1268</v>
      </c>
      <c r="N145" s="25" t="s">
        <v>1268</v>
      </c>
      <c r="O145" s="25" t="s">
        <v>1268</v>
      </c>
      <c r="P145" s="10">
        <v>199022</v>
      </c>
      <c r="Q145" s="12"/>
      <c r="R145" s="13"/>
      <c r="S145" s="13"/>
      <c r="T145" s="13"/>
      <c r="U145" s="13"/>
      <c r="V145" s="13">
        <f t="shared" si="2"/>
        <v>0</v>
      </c>
    </row>
    <row r="146" spans="1:22" s="9" customFormat="1" ht="30" customHeight="1" x14ac:dyDescent="0.4">
      <c r="A146" s="10">
        <v>140</v>
      </c>
      <c r="B146" s="11" t="s">
        <v>1019</v>
      </c>
      <c r="C146" s="11" t="s">
        <v>1019</v>
      </c>
      <c r="D146" s="16" t="s">
        <v>212</v>
      </c>
      <c r="E146" s="10" t="s">
        <v>1052</v>
      </c>
      <c r="F146" s="26" t="s">
        <v>1267</v>
      </c>
      <c r="G146" s="25" t="s">
        <v>1272</v>
      </c>
      <c r="H146" s="25" t="s">
        <v>1268</v>
      </c>
      <c r="I146" s="25" t="s">
        <v>1268</v>
      </c>
      <c r="J146" s="25" t="s">
        <v>1268</v>
      </c>
      <c r="K146" s="25" t="s">
        <v>1268</v>
      </c>
      <c r="L146" s="25" t="s">
        <v>1268</v>
      </c>
      <c r="M146" s="25" t="s">
        <v>1268</v>
      </c>
      <c r="N146" s="25" t="s">
        <v>1268</v>
      </c>
      <c r="O146" s="25" t="s">
        <v>1268</v>
      </c>
      <c r="P146" s="10">
        <v>255975</v>
      </c>
      <c r="Q146" s="12"/>
      <c r="R146" s="13"/>
      <c r="S146" s="13"/>
      <c r="T146" s="13"/>
      <c r="U146" s="13"/>
      <c r="V146" s="13">
        <f t="shared" si="2"/>
        <v>0</v>
      </c>
    </row>
    <row r="147" spans="1:22" s="9" customFormat="1" ht="30" customHeight="1" x14ac:dyDescent="0.4">
      <c r="A147" s="10">
        <v>141</v>
      </c>
      <c r="B147" s="11" t="s">
        <v>1019</v>
      </c>
      <c r="C147" s="11" t="s">
        <v>1019</v>
      </c>
      <c r="D147" s="16" t="s">
        <v>213</v>
      </c>
      <c r="E147" s="10" t="s">
        <v>1057</v>
      </c>
      <c r="F147" s="26" t="s">
        <v>1267</v>
      </c>
      <c r="G147" s="25" t="s">
        <v>1272</v>
      </c>
      <c r="H147" s="25" t="s">
        <v>1268</v>
      </c>
      <c r="I147" s="25" t="s">
        <v>1268</v>
      </c>
      <c r="J147" s="25" t="s">
        <v>1268</v>
      </c>
      <c r="K147" s="25" t="s">
        <v>1268</v>
      </c>
      <c r="L147" s="25" t="s">
        <v>1268</v>
      </c>
      <c r="M147" s="25" t="s">
        <v>1268</v>
      </c>
      <c r="N147" s="25" t="s">
        <v>1268</v>
      </c>
      <c r="O147" s="25" t="s">
        <v>1268</v>
      </c>
      <c r="P147" s="10">
        <v>304814</v>
      </c>
      <c r="Q147" s="12"/>
      <c r="R147" s="13"/>
      <c r="S147" s="13"/>
      <c r="T147" s="13"/>
      <c r="U147" s="13"/>
      <c r="V147" s="13">
        <f t="shared" si="2"/>
        <v>0</v>
      </c>
    </row>
    <row r="148" spans="1:22" s="9" customFormat="1" ht="30" customHeight="1" x14ac:dyDescent="0.4">
      <c r="A148" s="10">
        <v>142</v>
      </c>
      <c r="B148" s="11" t="s">
        <v>1019</v>
      </c>
      <c r="C148" s="11" t="s">
        <v>1085</v>
      </c>
      <c r="D148" s="16" t="s">
        <v>214</v>
      </c>
      <c r="E148" s="10" t="s">
        <v>1054</v>
      </c>
      <c r="F148" s="26" t="s">
        <v>1267</v>
      </c>
      <c r="G148" s="25" t="s">
        <v>1272</v>
      </c>
      <c r="H148" s="25" t="s">
        <v>1268</v>
      </c>
      <c r="I148" s="25" t="s">
        <v>1268</v>
      </c>
      <c r="J148" s="25" t="s">
        <v>1268</v>
      </c>
      <c r="K148" s="22">
        <v>6.36</v>
      </c>
      <c r="L148" s="25" t="s">
        <v>1268</v>
      </c>
      <c r="M148" s="25" t="s">
        <v>1268</v>
      </c>
      <c r="N148" s="25" t="s">
        <v>1268</v>
      </c>
      <c r="O148" s="25" t="s">
        <v>1268</v>
      </c>
      <c r="P148" s="10">
        <v>411748</v>
      </c>
      <c r="Q148" s="12">
        <v>1260</v>
      </c>
      <c r="R148" s="13">
        <v>5</v>
      </c>
      <c r="S148" s="13">
        <v>6.36</v>
      </c>
      <c r="T148" s="13">
        <v>1260</v>
      </c>
      <c r="U148" s="13">
        <v>-1.3600000000000003</v>
      </c>
      <c r="V148" s="13">
        <f t="shared" si="2"/>
        <v>630</v>
      </c>
    </row>
    <row r="149" spans="1:22" s="9" customFormat="1" ht="30" customHeight="1" x14ac:dyDescent="0.4">
      <c r="A149" s="10">
        <v>143</v>
      </c>
      <c r="B149" s="11" t="s">
        <v>1019</v>
      </c>
      <c r="C149" s="11" t="s">
        <v>1085</v>
      </c>
      <c r="D149" s="16" t="s">
        <v>215</v>
      </c>
      <c r="E149" s="10" t="s">
        <v>67</v>
      </c>
      <c r="F149" s="26" t="s">
        <v>1267</v>
      </c>
      <c r="G149" s="25" t="s">
        <v>1272</v>
      </c>
      <c r="H149" s="25" t="s">
        <v>1268</v>
      </c>
      <c r="I149" s="25" t="s">
        <v>1268</v>
      </c>
      <c r="J149" s="25" t="s">
        <v>1268</v>
      </c>
      <c r="K149" s="25" t="s">
        <v>1268</v>
      </c>
      <c r="L149" s="25" t="s">
        <v>1268</v>
      </c>
      <c r="M149" s="25" t="s">
        <v>1268</v>
      </c>
      <c r="N149" s="25" t="s">
        <v>1268</v>
      </c>
      <c r="O149" s="25" t="s">
        <v>1268</v>
      </c>
      <c r="P149" s="10">
        <v>555</v>
      </c>
      <c r="Q149" s="12"/>
      <c r="R149" s="13"/>
      <c r="S149" s="13"/>
      <c r="T149" s="13"/>
      <c r="U149" s="13"/>
      <c r="V149" s="13">
        <f t="shared" si="2"/>
        <v>0</v>
      </c>
    </row>
    <row r="150" spans="1:22" s="9" customFormat="1" ht="30" customHeight="1" x14ac:dyDescent="0.4">
      <c r="A150" s="10">
        <v>144</v>
      </c>
      <c r="B150" s="11" t="s">
        <v>1020</v>
      </c>
      <c r="C150" s="11" t="s">
        <v>1086</v>
      </c>
      <c r="D150" s="16" t="s">
        <v>216</v>
      </c>
      <c r="E150" s="10" t="s">
        <v>1067</v>
      </c>
      <c r="F150" s="26" t="s">
        <v>1267</v>
      </c>
      <c r="G150" s="25" t="s">
        <v>1272</v>
      </c>
      <c r="H150" s="25" t="s">
        <v>1268</v>
      </c>
      <c r="I150" s="25" t="s">
        <v>1268</v>
      </c>
      <c r="J150" s="25" t="s">
        <v>1268</v>
      </c>
      <c r="K150" s="25" t="s">
        <v>1268</v>
      </c>
      <c r="L150" s="25" t="s">
        <v>1268</v>
      </c>
      <c r="M150" s="25" t="s">
        <v>1268</v>
      </c>
      <c r="N150" s="25" t="s">
        <v>1268</v>
      </c>
      <c r="O150" s="25" t="s">
        <v>1268</v>
      </c>
      <c r="P150" s="10">
        <v>13813</v>
      </c>
      <c r="Q150" s="12"/>
      <c r="R150" s="13"/>
      <c r="S150" s="13"/>
      <c r="T150" s="13"/>
      <c r="U150" s="13"/>
      <c r="V150" s="13">
        <f t="shared" si="2"/>
        <v>0</v>
      </c>
    </row>
    <row r="151" spans="1:22" s="9" customFormat="1" ht="30" customHeight="1" x14ac:dyDescent="0.4">
      <c r="A151" s="10">
        <v>145</v>
      </c>
      <c r="B151" s="11" t="s">
        <v>1020</v>
      </c>
      <c r="C151" s="11" t="s">
        <v>1086</v>
      </c>
      <c r="D151" s="16" t="s">
        <v>217</v>
      </c>
      <c r="E151" s="10" t="s">
        <v>67</v>
      </c>
      <c r="F151" s="26" t="s">
        <v>1267</v>
      </c>
      <c r="G151" s="25" t="s">
        <v>1272</v>
      </c>
      <c r="H151" s="25" t="s">
        <v>1268</v>
      </c>
      <c r="I151" s="25" t="s">
        <v>1268</v>
      </c>
      <c r="J151" s="25" t="s">
        <v>1268</v>
      </c>
      <c r="K151" s="22">
        <v>1.5</v>
      </c>
      <c r="L151" s="25" t="s">
        <v>1268</v>
      </c>
      <c r="M151" s="25" t="s">
        <v>1268</v>
      </c>
      <c r="N151" s="25" t="s">
        <v>1268</v>
      </c>
      <c r="O151" s="25" t="s">
        <v>1268</v>
      </c>
      <c r="P151" s="10">
        <v>-6776</v>
      </c>
      <c r="Q151" s="12">
        <v>360</v>
      </c>
      <c r="R151" s="13">
        <v>1</v>
      </c>
      <c r="S151" s="13">
        <v>1.5</v>
      </c>
      <c r="T151" s="13">
        <v>360</v>
      </c>
      <c r="U151" s="13">
        <v>-0.5</v>
      </c>
      <c r="V151" s="13">
        <f t="shared" si="2"/>
        <v>180</v>
      </c>
    </row>
    <row r="152" spans="1:22" s="9" customFormat="1" ht="30" customHeight="1" x14ac:dyDescent="0.4">
      <c r="A152" s="10">
        <v>146</v>
      </c>
      <c r="B152" s="11" t="s">
        <v>1020</v>
      </c>
      <c r="C152" s="11" t="s">
        <v>1086</v>
      </c>
      <c r="D152" s="16" t="s">
        <v>218</v>
      </c>
      <c r="E152" s="10" t="s">
        <v>1052</v>
      </c>
      <c r="F152" s="26" t="s">
        <v>1267</v>
      </c>
      <c r="G152" s="25" t="s">
        <v>1272</v>
      </c>
      <c r="H152" s="25" t="s">
        <v>1268</v>
      </c>
      <c r="I152" s="25" t="s">
        <v>1268</v>
      </c>
      <c r="J152" s="25" t="s">
        <v>1268</v>
      </c>
      <c r="K152" s="25" t="s">
        <v>1268</v>
      </c>
      <c r="L152" s="25" t="s">
        <v>1268</v>
      </c>
      <c r="M152" s="25" t="s">
        <v>1268</v>
      </c>
      <c r="N152" s="25" t="s">
        <v>1268</v>
      </c>
      <c r="O152" s="25" t="s">
        <v>1268</v>
      </c>
      <c r="P152" s="10">
        <v>21658</v>
      </c>
      <c r="Q152" s="12"/>
      <c r="R152" s="13"/>
      <c r="S152" s="13"/>
      <c r="T152" s="13"/>
      <c r="U152" s="13"/>
      <c r="V152" s="13">
        <f t="shared" si="2"/>
        <v>0</v>
      </c>
    </row>
    <row r="153" spans="1:22" s="9" customFormat="1" ht="30" customHeight="1" x14ac:dyDescent="0.4">
      <c r="A153" s="10">
        <v>147</v>
      </c>
      <c r="B153" s="11" t="s">
        <v>1020</v>
      </c>
      <c r="C153" s="11" t="s">
        <v>1086</v>
      </c>
      <c r="D153" s="16" t="s">
        <v>219</v>
      </c>
      <c r="E153" s="10" t="s">
        <v>1052</v>
      </c>
      <c r="F153" s="26" t="s">
        <v>1267</v>
      </c>
      <c r="G153" s="25" t="s">
        <v>1272</v>
      </c>
      <c r="H153" s="25" t="s">
        <v>1268</v>
      </c>
      <c r="I153" s="25" t="s">
        <v>1268</v>
      </c>
      <c r="J153" s="25" t="s">
        <v>1268</v>
      </c>
      <c r="K153" s="22">
        <v>6.61</v>
      </c>
      <c r="L153" s="25" t="s">
        <v>1268</v>
      </c>
      <c r="M153" s="25" t="s">
        <v>1268</v>
      </c>
      <c r="N153" s="25" t="s">
        <v>1268</v>
      </c>
      <c r="O153" s="25" t="s">
        <v>1268</v>
      </c>
      <c r="P153" s="10">
        <v>643367</v>
      </c>
      <c r="Q153" s="12">
        <v>270</v>
      </c>
      <c r="R153" s="13">
        <v>8</v>
      </c>
      <c r="S153" s="13">
        <v>6.61</v>
      </c>
      <c r="T153" s="13">
        <v>270</v>
      </c>
      <c r="U153" s="13">
        <v>1.3899999999999997</v>
      </c>
      <c r="V153" s="13">
        <f t="shared" si="2"/>
        <v>135</v>
      </c>
    </row>
    <row r="154" spans="1:22" s="9" customFormat="1" ht="30" customHeight="1" x14ac:dyDescent="0.4">
      <c r="A154" s="10">
        <v>148</v>
      </c>
      <c r="B154" s="11" t="s">
        <v>1020</v>
      </c>
      <c r="C154" s="11" t="s">
        <v>1086</v>
      </c>
      <c r="D154" s="16" t="s">
        <v>220</v>
      </c>
      <c r="E154" s="10" t="s">
        <v>1055</v>
      </c>
      <c r="F154" s="26" t="s">
        <v>1267</v>
      </c>
      <c r="G154" s="25" t="s">
        <v>1272</v>
      </c>
      <c r="H154" s="25" t="s">
        <v>1268</v>
      </c>
      <c r="I154" s="25" t="s">
        <v>1268</v>
      </c>
      <c r="J154" s="25" t="s">
        <v>1268</v>
      </c>
      <c r="K154" s="22">
        <v>6.79</v>
      </c>
      <c r="L154" s="25" t="s">
        <v>1268</v>
      </c>
      <c r="M154" s="25" t="s">
        <v>1268</v>
      </c>
      <c r="N154" s="25" t="s">
        <v>1268</v>
      </c>
      <c r="O154" s="25" t="s">
        <v>1268</v>
      </c>
      <c r="P154" s="10">
        <v>581190</v>
      </c>
      <c r="Q154" s="12">
        <v>1080</v>
      </c>
      <c r="R154" s="13">
        <v>6</v>
      </c>
      <c r="S154" s="13">
        <v>6.79</v>
      </c>
      <c r="T154" s="13">
        <v>1080</v>
      </c>
      <c r="U154" s="13">
        <v>-0.79</v>
      </c>
      <c r="V154" s="13">
        <f t="shared" si="2"/>
        <v>540</v>
      </c>
    </row>
    <row r="155" spans="1:22" s="9" customFormat="1" ht="30" customHeight="1" x14ac:dyDescent="0.4">
      <c r="A155" s="10">
        <v>149</v>
      </c>
      <c r="B155" s="11" t="s">
        <v>1020</v>
      </c>
      <c r="C155" s="11" t="s">
        <v>1086</v>
      </c>
      <c r="D155" s="16" t="s">
        <v>221</v>
      </c>
      <c r="E155" s="10" t="s">
        <v>1054</v>
      </c>
      <c r="F155" s="26" t="s">
        <v>1267</v>
      </c>
      <c r="G155" s="25" t="s">
        <v>1272</v>
      </c>
      <c r="H155" s="25" t="s">
        <v>1268</v>
      </c>
      <c r="I155" s="25" t="s">
        <v>1268</v>
      </c>
      <c r="J155" s="25" t="s">
        <v>1268</v>
      </c>
      <c r="K155" s="25" t="s">
        <v>1268</v>
      </c>
      <c r="L155" s="25" t="s">
        <v>1268</v>
      </c>
      <c r="M155" s="25" t="s">
        <v>1268</v>
      </c>
      <c r="N155" s="25" t="s">
        <v>1268</v>
      </c>
      <c r="O155" s="25" t="s">
        <v>1268</v>
      </c>
      <c r="P155" s="10">
        <v>7116</v>
      </c>
      <c r="Q155" s="12"/>
      <c r="R155" s="13"/>
      <c r="S155" s="13"/>
      <c r="T155" s="13"/>
      <c r="U155" s="13"/>
      <c r="V155" s="13">
        <f t="shared" si="2"/>
        <v>0</v>
      </c>
    </row>
    <row r="156" spans="1:22" s="9" customFormat="1" ht="30" customHeight="1" x14ac:dyDescent="0.4">
      <c r="A156" s="10">
        <v>150</v>
      </c>
      <c r="B156" s="11" t="s">
        <v>1020</v>
      </c>
      <c r="C156" s="11" t="s">
        <v>1086</v>
      </c>
      <c r="D156" s="16" t="s">
        <v>222</v>
      </c>
      <c r="E156" s="10" t="s">
        <v>1055</v>
      </c>
      <c r="F156" s="26" t="s">
        <v>1267</v>
      </c>
      <c r="G156" s="25" t="s">
        <v>1272</v>
      </c>
      <c r="H156" s="25" t="s">
        <v>1268</v>
      </c>
      <c r="I156" s="25" t="s">
        <v>1268</v>
      </c>
      <c r="J156" s="25" t="s">
        <v>1268</v>
      </c>
      <c r="K156" s="22">
        <v>7.08</v>
      </c>
      <c r="L156" s="25" t="s">
        <v>1268</v>
      </c>
      <c r="M156" s="25" t="s">
        <v>1268</v>
      </c>
      <c r="N156" s="25" t="s">
        <v>1268</v>
      </c>
      <c r="O156" s="25" t="s">
        <v>1268</v>
      </c>
      <c r="P156" s="10">
        <v>851723</v>
      </c>
      <c r="Q156" s="12">
        <v>1260</v>
      </c>
      <c r="R156" s="13">
        <v>6</v>
      </c>
      <c r="S156" s="13">
        <v>7.08</v>
      </c>
      <c r="T156" s="13">
        <v>1260</v>
      </c>
      <c r="U156" s="13">
        <v>-1.08</v>
      </c>
      <c r="V156" s="13">
        <f t="shared" si="2"/>
        <v>630</v>
      </c>
    </row>
    <row r="157" spans="1:22" s="9" customFormat="1" ht="30" customHeight="1" x14ac:dyDescent="0.4">
      <c r="A157" s="10">
        <v>151</v>
      </c>
      <c r="B157" s="11" t="s">
        <v>1020</v>
      </c>
      <c r="C157" s="11" t="s">
        <v>1020</v>
      </c>
      <c r="D157" s="16" t="s">
        <v>223</v>
      </c>
      <c r="E157" s="10" t="s">
        <v>1067</v>
      </c>
      <c r="F157" s="26" t="s">
        <v>1267</v>
      </c>
      <c r="G157" s="25" t="s">
        <v>1272</v>
      </c>
      <c r="H157" s="25" t="s">
        <v>1268</v>
      </c>
      <c r="I157" s="25" t="s">
        <v>1268</v>
      </c>
      <c r="J157" s="25" t="s">
        <v>1268</v>
      </c>
      <c r="K157" s="25" t="s">
        <v>1268</v>
      </c>
      <c r="L157" s="25" t="s">
        <v>1268</v>
      </c>
      <c r="M157" s="25" t="s">
        <v>1268</v>
      </c>
      <c r="N157" s="25" t="s">
        <v>1268</v>
      </c>
      <c r="O157" s="25" t="s">
        <v>1268</v>
      </c>
      <c r="P157" s="10">
        <v>19397</v>
      </c>
      <c r="Q157" s="12"/>
      <c r="R157" s="13"/>
      <c r="S157" s="13"/>
      <c r="T157" s="13"/>
      <c r="U157" s="13"/>
      <c r="V157" s="13">
        <f t="shared" si="2"/>
        <v>0</v>
      </c>
    </row>
    <row r="158" spans="1:22" s="9" customFormat="1" ht="30" customHeight="1" x14ac:dyDescent="0.4">
      <c r="A158" s="10">
        <v>152</v>
      </c>
      <c r="B158" s="11" t="s">
        <v>1020</v>
      </c>
      <c r="C158" s="11" t="s">
        <v>1020</v>
      </c>
      <c r="D158" s="16" t="s">
        <v>224</v>
      </c>
      <c r="E158" s="10" t="s">
        <v>1055</v>
      </c>
      <c r="F158" s="26" t="s">
        <v>1267</v>
      </c>
      <c r="G158" s="25" t="s">
        <v>1272</v>
      </c>
      <c r="H158" s="25" t="s">
        <v>1268</v>
      </c>
      <c r="I158" s="25" t="s">
        <v>1268</v>
      </c>
      <c r="J158" s="25" t="s">
        <v>1268</v>
      </c>
      <c r="K158" s="22">
        <v>7.11</v>
      </c>
      <c r="L158" s="25" t="s">
        <v>1268</v>
      </c>
      <c r="M158" s="25" t="s">
        <v>1268</v>
      </c>
      <c r="N158" s="25" t="s">
        <v>1268</v>
      </c>
      <c r="O158" s="25" t="s">
        <v>1268</v>
      </c>
      <c r="P158" s="10">
        <v>94305</v>
      </c>
      <c r="Q158" s="12">
        <v>1260</v>
      </c>
      <c r="R158" s="13">
        <v>6</v>
      </c>
      <c r="S158" s="13">
        <v>7.11</v>
      </c>
      <c r="T158" s="13">
        <v>1260</v>
      </c>
      <c r="U158" s="13">
        <v>-1.1100000000000003</v>
      </c>
      <c r="V158" s="13">
        <f t="shared" si="2"/>
        <v>630</v>
      </c>
    </row>
    <row r="159" spans="1:22" s="9" customFormat="1" ht="30" customHeight="1" x14ac:dyDescent="0.4">
      <c r="A159" s="10">
        <v>153</v>
      </c>
      <c r="B159" s="11" t="s">
        <v>1020</v>
      </c>
      <c r="C159" s="11" t="s">
        <v>1020</v>
      </c>
      <c r="D159" s="16" t="s">
        <v>225</v>
      </c>
      <c r="E159" s="10" t="s">
        <v>1055</v>
      </c>
      <c r="F159" s="26" t="s">
        <v>1267</v>
      </c>
      <c r="G159" s="25" t="s">
        <v>1272</v>
      </c>
      <c r="H159" s="25" t="s">
        <v>1268</v>
      </c>
      <c r="I159" s="25" t="s">
        <v>1268</v>
      </c>
      <c r="J159" s="25" t="s">
        <v>1268</v>
      </c>
      <c r="K159" s="22">
        <v>7.98</v>
      </c>
      <c r="L159" s="25" t="s">
        <v>1268</v>
      </c>
      <c r="M159" s="25" t="s">
        <v>1268</v>
      </c>
      <c r="N159" s="25" t="s">
        <v>1268</v>
      </c>
      <c r="O159" s="25" t="s">
        <v>1268</v>
      </c>
      <c r="P159" s="10">
        <v>1638003</v>
      </c>
      <c r="Q159" s="12">
        <v>1710</v>
      </c>
      <c r="R159" s="13">
        <v>6</v>
      </c>
      <c r="S159" s="13">
        <v>7.98</v>
      </c>
      <c r="T159" s="13">
        <v>1710</v>
      </c>
      <c r="U159" s="13">
        <v>-1.9800000000000004</v>
      </c>
      <c r="V159" s="13">
        <f t="shared" si="2"/>
        <v>855</v>
      </c>
    </row>
    <row r="160" spans="1:22" s="9" customFormat="1" ht="30" customHeight="1" x14ac:dyDescent="0.4">
      <c r="A160" s="10">
        <v>154</v>
      </c>
      <c r="B160" s="11" t="s">
        <v>1020</v>
      </c>
      <c r="C160" s="11" t="s">
        <v>1020</v>
      </c>
      <c r="D160" s="16" t="s">
        <v>226</v>
      </c>
      <c r="E160" s="10" t="s">
        <v>1055</v>
      </c>
      <c r="F160" s="26" t="s">
        <v>1267</v>
      </c>
      <c r="G160" s="25" t="s">
        <v>1272</v>
      </c>
      <c r="H160" s="25" t="s">
        <v>1268</v>
      </c>
      <c r="I160" s="25" t="s">
        <v>1268</v>
      </c>
      <c r="J160" s="25" t="s">
        <v>1268</v>
      </c>
      <c r="K160" s="22">
        <v>6.11</v>
      </c>
      <c r="L160" s="25" t="s">
        <v>1268</v>
      </c>
      <c r="M160" s="25" t="s">
        <v>1268</v>
      </c>
      <c r="N160" s="25" t="s">
        <v>1268</v>
      </c>
      <c r="O160" s="25" t="s">
        <v>1268</v>
      </c>
      <c r="P160" s="10">
        <v>95506</v>
      </c>
      <c r="Q160" s="12">
        <v>810</v>
      </c>
      <c r="R160" s="13">
        <v>6</v>
      </c>
      <c r="S160" s="13">
        <v>6.11</v>
      </c>
      <c r="T160" s="13">
        <v>810</v>
      </c>
      <c r="U160" s="13">
        <v>-0.11000000000000032</v>
      </c>
      <c r="V160" s="13">
        <f t="shared" si="2"/>
        <v>405</v>
      </c>
    </row>
    <row r="161" spans="1:22" s="9" customFormat="1" ht="30" customHeight="1" x14ac:dyDescent="0.4">
      <c r="A161" s="10">
        <v>155</v>
      </c>
      <c r="B161" s="11" t="s">
        <v>1020</v>
      </c>
      <c r="C161" s="11" t="s">
        <v>1020</v>
      </c>
      <c r="D161" s="16" t="s">
        <v>227</v>
      </c>
      <c r="E161" s="10" t="s">
        <v>1054</v>
      </c>
      <c r="F161" s="26" t="s">
        <v>1267</v>
      </c>
      <c r="G161" s="25" t="s">
        <v>1272</v>
      </c>
      <c r="H161" s="25" t="s">
        <v>1268</v>
      </c>
      <c r="I161" s="25" t="s">
        <v>1268</v>
      </c>
      <c r="J161" s="25" t="s">
        <v>1268</v>
      </c>
      <c r="K161" s="22">
        <v>6.61</v>
      </c>
      <c r="L161" s="25" t="s">
        <v>1268</v>
      </c>
      <c r="M161" s="25" t="s">
        <v>1268</v>
      </c>
      <c r="N161" s="25" t="s">
        <v>1268</v>
      </c>
      <c r="O161" s="25" t="s">
        <v>1268</v>
      </c>
      <c r="P161" s="10">
        <v>247932</v>
      </c>
      <c r="Q161" s="12">
        <v>1350</v>
      </c>
      <c r="R161" s="13">
        <v>5</v>
      </c>
      <c r="S161" s="13">
        <v>6.61</v>
      </c>
      <c r="T161" s="13">
        <v>1350</v>
      </c>
      <c r="U161" s="13">
        <v>-1.6100000000000003</v>
      </c>
      <c r="V161" s="13">
        <f t="shared" si="2"/>
        <v>675</v>
      </c>
    </row>
    <row r="162" spans="1:22" s="9" customFormat="1" ht="30" customHeight="1" x14ac:dyDescent="0.4">
      <c r="A162" s="10">
        <v>156</v>
      </c>
      <c r="B162" s="11" t="s">
        <v>1020</v>
      </c>
      <c r="C162" s="11" t="s">
        <v>1020</v>
      </c>
      <c r="D162" s="16" t="s">
        <v>228</v>
      </c>
      <c r="E162" s="10" t="s">
        <v>1054</v>
      </c>
      <c r="F162" s="26" t="s">
        <v>1267</v>
      </c>
      <c r="G162" s="25" t="s">
        <v>1272</v>
      </c>
      <c r="H162" s="25" t="s">
        <v>1268</v>
      </c>
      <c r="I162" s="25" t="s">
        <v>1268</v>
      </c>
      <c r="J162" s="25" t="s">
        <v>1268</v>
      </c>
      <c r="K162" s="25" t="s">
        <v>1268</v>
      </c>
      <c r="L162" s="25" t="s">
        <v>1268</v>
      </c>
      <c r="M162" s="25" t="s">
        <v>1268</v>
      </c>
      <c r="N162" s="25" t="s">
        <v>1268</v>
      </c>
      <c r="O162" s="25" t="s">
        <v>1268</v>
      </c>
      <c r="P162" s="10">
        <v>14742</v>
      </c>
      <c r="Q162" s="12"/>
      <c r="R162" s="13"/>
      <c r="S162" s="13"/>
      <c r="T162" s="13"/>
      <c r="U162" s="13"/>
      <c r="V162" s="13">
        <f t="shared" si="2"/>
        <v>0</v>
      </c>
    </row>
    <row r="163" spans="1:22" s="9" customFormat="1" ht="30" customHeight="1" x14ac:dyDescent="0.4">
      <c r="A163" s="10">
        <v>157</v>
      </c>
      <c r="B163" s="11" t="s">
        <v>1021</v>
      </c>
      <c r="C163" s="11" t="s">
        <v>1087</v>
      </c>
      <c r="D163" s="16" t="s">
        <v>229</v>
      </c>
      <c r="E163" s="10" t="s">
        <v>1052</v>
      </c>
      <c r="F163" s="26" t="s">
        <v>1267</v>
      </c>
      <c r="G163" s="25" t="s">
        <v>1272</v>
      </c>
      <c r="H163" s="25" t="s">
        <v>1268</v>
      </c>
      <c r="I163" s="25" t="s">
        <v>1268</v>
      </c>
      <c r="J163" s="25" t="s">
        <v>1268</v>
      </c>
      <c r="K163" s="25" t="s">
        <v>1268</v>
      </c>
      <c r="L163" s="25" t="s">
        <v>1268</v>
      </c>
      <c r="M163" s="25" t="s">
        <v>1268</v>
      </c>
      <c r="N163" s="25" t="s">
        <v>1268</v>
      </c>
      <c r="O163" s="25" t="s">
        <v>1268</v>
      </c>
      <c r="P163" s="10">
        <v>281404</v>
      </c>
      <c r="Q163" s="12"/>
      <c r="R163" s="13"/>
      <c r="S163" s="13"/>
      <c r="T163" s="13"/>
      <c r="U163" s="13"/>
      <c r="V163" s="13">
        <f t="shared" si="2"/>
        <v>0</v>
      </c>
    </row>
    <row r="164" spans="1:22" s="9" customFormat="1" ht="30" customHeight="1" x14ac:dyDescent="0.4">
      <c r="A164" s="10">
        <v>158</v>
      </c>
      <c r="B164" s="11" t="s">
        <v>1021</v>
      </c>
      <c r="C164" s="11" t="s">
        <v>1087</v>
      </c>
      <c r="D164" s="16" t="s">
        <v>230</v>
      </c>
      <c r="E164" s="10" t="s">
        <v>1052</v>
      </c>
      <c r="F164" s="26" t="s">
        <v>1267</v>
      </c>
      <c r="G164" s="25" t="s">
        <v>1272</v>
      </c>
      <c r="H164" s="25" t="s">
        <v>1268</v>
      </c>
      <c r="I164" s="25" t="s">
        <v>1268</v>
      </c>
      <c r="J164" s="25" t="s">
        <v>1268</v>
      </c>
      <c r="K164" s="22">
        <v>6.85</v>
      </c>
      <c r="L164" s="25" t="s">
        <v>1268</v>
      </c>
      <c r="M164" s="25" t="s">
        <v>1268</v>
      </c>
      <c r="N164" s="25" t="s">
        <v>1268</v>
      </c>
      <c r="O164" s="25" t="s">
        <v>1268</v>
      </c>
      <c r="P164" s="10">
        <v>497006</v>
      </c>
      <c r="Q164" s="12">
        <v>450</v>
      </c>
      <c r="R164" s="13">
        <v>8</v>
      </c>
      <c r="S164" s="13">
        <v>6.85</v>
      </c>
      <c r="T164" s="13">
        <v>450</v>
      </c>
      <c r="U164" s="13">
        <v>1.1500000000000004</v>
      </c>
      <c r="V164" s="13">
        <f t="shared" si="2"/>
        <v>225</v>
      </c>
    </row>
    <row r="165" spans="1:22" s="9" customFormat="1" ht="30" customHeight="1" x14ac:dyDescent="0.4">
      <c r="A165" s="10">
        <v>159</v>
      </c>
      <c r="B165" s="11" t="s">
        <v>1021</v>
      </c>
      <c r="C165" s="11" t="s">
        <v>1088</v>
      </c>
      <c r="D165" s="16" t="s">
        <v>231</v>
      </c>
      <c r="E165" s="10" t="s">
        <v>65</v>
      </c>
      <c r="F165" s="26" t="s">
        <v>1267</v>
      </c>
      <c r="G165" s="25" t="s">
        <v>1272</v>
      </c>
      <c r="H165" s="25" t="s">
        <v>1268</v>
      </c>
      <c r="I165" s="25" t="s">
        <v>1268</v>
      </c>
      <c r="J165" s="25" t="s">
        <v>1268</v>
      </c>
      <c r="K165" s="25" t="s">
        <v>1268</v>
      </c>
      <c r="L165" s="25" t="s">
        <v>1268</v>
      </c>
      <c r="M165" s="25" t="s">
        <v>1268</v>
      </c>
      <c r="N165" s="25" t="s">
        <v>1268</v>
      </c>
      <c r="O165" s="25" t="s">
        <v>1268</v>
      </c>
      <c r="P165" s="10">
        <v>130032</v>
      </c>
      <c r="Q165" s="12"/>
      <c r="R165" s="13"/>
      <c r="S165" s="13"/>
      <c r="T165" s="13"/>
      <c r="U165" s="13"/>
      <c r="V165" s="13">
        <f t="shared" si="2"/>
        <v>0</v>
      </c>
    </row>
    <row r="166" spans="1:22" s="9" customFormat="1" ht="30" customHeight="1" x14ac:dyDescent="0.4">
      <c r="A166" s="10">
        <v>160</v>
      </c>
      <c r="B166" s="11" t="s">
        <v>1021</v>
      </c>
      <c r="C166" s="11" t="s">
        <v>1088</v>
      </c>
      <c r="D166" s="16" t="s">
        <v>232</v>
      </c>
      <c r="E166" s="10" t="s">
        <v>1052</v>
      </c>
      <c r="F166" s="26" t="s">
        <v>1267</v>
      </c>
      <c r="G166" s="25" t="s">
        <v>1272</v>
      </c>
      <c r="H166" s="25" t="s">
        <v>1268</v>
      </c>
      <c r="I166" s="25" t="s">
        <v>1268</v>
      </c>
      <c r="J166" s="25" t="s">
        <v>1268</v>
      </c>
      <c r="K166" s="22">
        <v>6.58</v>
      </c>
      <c r="L166" s="25" t="s">
        <v>1268</v>
      </c>
      <c r="M166" s="25" t="s">
        <v>1268</v>
      </c>
      <c r="N166" s="25" t="s">
        <v>1268</v>
      </c>
      <c r="O166" s="25" t="s">
        <v>1268</v>
      </c>
      <c r="P166" s="10">
        <v>772562</v>
      </c>
      <c r="Q166" s="12">
        <v>270</v>
      </c>
      <c r="R166" s="13">
        <v>8</v>
      </c>
      <c r="S166" s="13">
        <v>6.58</v>
      </c>
      <c r="T166" s="13">
        <v>270</v>
      </c>
      <c r="U166" s="13">
        <v>1.42</v>
      </c>
      <c r="V166" s="13">
        <f t="shared" si="2"/>
        <v>135</v>
      </c>
    </row>
    <row r="167" spans="1:22" s="9" customFormat="1" ht="30" customHeight="1" x14ac:dyDescent="0.4">
      <c r="A167" s="10">
        <v>161</v>
      </c>
      <c r="B167" s="11" t="s">
        <v>1021</v>
      </c>
      <c r="C167" s="11" t="s">
        <v>1088</v>
      </c>
      <c r="D167" s="16" t="s">
        <v>233</v>
      </c>
      <c r="E167" s="10" t="s">
        <v>1055</v>
      </c>
      <c r="F167" s="26" t="s">
        <v>1267</v>
      </c>
      <c r="G167" s="25" t="s">
        <v>1272</v>
      </c>
      <c r="H167" s="25" t="s">
        <v>1268</v>
      </c>
      <c r="I167" s="25" t="s">
        <v>1268</v>
      </c>
      <c r="J167" s="25" t="s">
        <v>1268</v>
      </c>
      <c r="K167" s="22">
        <v>5.68</v>
      </c>
      <c r="L167" s="25" t="s">
        <v>1268</v>
      </c>
      <c r="M167" s="25" t="s">
        <v>1268</v>
      </c>
      <c r="N167" s="25" t="s">
        <v>1268</v>
      </c>
      <c r="O167" s="25" t="s">
        <v>1268</v>
      </c>
      <c r="P167" s="10">
        <v>780361</v>
      </c>
      <c r="Q167" s="12">
        <v>6030</v>
      </c>
      <c r="R167" s="13">
        <v>6</v>
      </c>
      <c r="S167" s="13">
        <v>5.68</v>
      </c>
      <c r="T167" s="13">
        <v>6030</v>
      </c>
      <c r="U167" s="13">
        <v>0.32000000000000028</v>
      </c>
      <c r="V167" s="13">
        <f t="shared" si="2"/>
        <v>3015</v>
      </c>
    </row>
    <row r="168" spans="1:22" s="9" customFormat="1" ht="30" customHeight="1" x14ac:dyDescent="0.4">
      <c r="A168" s="10">
        <v>162</v>
      </c>
      <c r="B168" s="11" t="s">
        <v>1021</v>
      </c>
      <c r="C168" s="11" t="s">
        <v>1088</v>
      </c>
      <c r="D168" s="16" t="s">
        <v>234</v>
      </c>
      <c r="E168" s="10" t="s">
        <v>1052</v>
      </c>
      <c r="F168" s="26" t="s">
        <v>1267</v>
      </c>
      <c r="G168" s="25" t="s">
        <v>1272</v>
      </c>
      <c r="H168" s="25" t="s">
        <v>1268</v>
      </c>
      <c r="I168" s="25" t="s">
        <v>1268</v>
      </c>
      <c r="J168" s="25" t="s">
        <v>1268</v>
      </c>
      <c r="K168" s="22">
        <v>6.85</v>
      </c>
      <c r="L168" s="25" t="s">
        <v>1268</v>
      </c>
      <c r="M168" s="25" t="s">
        <v>1268</v>
      </c>
      <c r="N168" s="25" t="s">
        <v>1268</v>
      </c>
      <c r="O168" s="25" t="s">
        <v>1268</v>
      </c>
      <c r="P168" s="10">
        <v>563400</v>
      </c>
      <c r="Q168" s="12">
        <v>450</v>
      </c>
      <c r="R168" s="13">
        <v>8</v>
      </c>
      <c r="S168" s="13">
        <v>6.85</v>
      </c>
      <c r="T168" s="13">
        <v>450</v>
      </c>
      <c r="U168" s="13">
        <v>1.1500000000000004</v>
      </c>
      <c r="V168" s="13">
        <f t="shared" si="2"/>
        <v>225</v>
      </c>
    </row>
    <row r="169" spans="1:22" s="9" customFormat="1" ht="30" customHeight="1" x14ac:dyDescent="0.4">
      <c r="A169" s="10">
        <v>163</v>
      </c>
      <c r="B169" s="11" t="s">
        <v>1021</v>
      </c>
      <c r="C169" s="11" t="s">
        <v>1088</v>
      </c>
      <c r="D169" s="16" t="s">
        <v>235</v>
      </c>
      <c r="E169" s="10" t="s">
        <v>1067</v>
      </c>
      <c r="F169" s="26" t="s">
        <v>1267</v>
      </c>
      <c r="G169" s="25" t="s">
        <v>1272</v>
      </c>
      <c r="H169" s="25" t="s">
        <v>1268</v>
      </c>
      <c r="I169" s="25" t="s">
        <v>1268</v>
      </c>
      <c r="J169" s="25" t="s">
        <v>1268</v>
      </c>
      <c r="K169" s="25" t="s">
        <v>1268</v>
      </c>
      <c r="L169" s="25" t="s">
        <v>1268</v>
      </c>
      <c r="M169" s="25" t="s">
        <v>1268</v>
      </c>
      <c r="N169" s="25" t="s">
        <v>1268</v>
      </c>
      <c r="O169" s="25" t="s">
        <v>1268</v>
      </c>
      <c r="P169" s="10">
        <v>0</v>
      </c>
      <c r="Q169" s="12"/>
      <c r="R169" s="13">
        <v>4</v>
      </c>
      <c r="S169" s="13" t="e">
        <v>#N/A</v>
      </c>
      <c r="T169" s="13" t="e">
        <v>#N/A</v>
      </c>
      <c r="U169" s="13" t="e">
        <v>#N/A</v>
      </c>
      <c r="V169" s="13">
        <f t="shared" si="2"/>
        <v>0</v>
      </c>
    </row>
    <row r="170" spans="1:22" s="9" customFormat="1" ht="30" customHeight="1" x14ac:dyDescent="0.4">
      <c r="A170" s="10">
        <v>164</v>
      </c>
      <c r="B170" s="11" t="s">
        <v>1021</v>
      </c>
      <c r="C170" s="11" t="s">
        <v>1021</v>
      </c>
      <c r="D170" s="16" t="s">
        <v>236</v>
      </c>
      <c r="E170" s="10" t="s">
        <v>65</v>
      </c>
      <c r="F170" s="26" t="s">
        <v>1267</v>
      </c>
      <c r="G170" s="25" t="s">
        <v>1272</v>
      </c>
      <c r="H170" s="25" t="s">
        <v>1268</v>
      </c>
      <c r="I170" s="25" t="s">
        <v>1268</v>
      </c>
      <c r="J170" s="25" t="s">
        <v>1268</v>
      </c>
      <c r="K170" s="25" t="s">
        <v>1268</v>
      </c>
      <c r="L170" s="25" t="s">
        <v>1268</v>
      </c>
      <c r="M170" s="25" t="s">
        <v>1268</v>
      </c>
      <c r="N170" s="25" t="s">
        <v>1268</v>
      </c>
      <c r="O170" s="25" t="s">
        <v>1268</v>
      </c>
      <c r="P170" s="10">
        <v>16606</v>
      </c>
      <c r="Q170" s="12"/>
      <c r="R170" s="13"/>
      <c r="S170" s="13"/>
      <c r="T170" s="13"/>
      <c r="U170" s="13"/>
      <c r="V170" s="13">
        <f t="shared" si="2"/>
        <v>0</v>
      </c>
    </row>
    <row r="171" spans="1:22" s="9" customFormat="1" ht="30" customHeight="1" x14ac:dyDescent="0.4">
      <c r="A171" s="10">
        <v>165</v>
      </c>
      <c r="B171" s="11" t="s">
        <v>1021</v>
      </c>
      <c r="C171" s="11" t="s">
        <v>1021</v>
      </c>
      <c r="D171" s="16" t="s">
        <v>237</v>
      </c>
      <c r="E171" s="10" t="s">
        <v>1055</v>
      </c>
      <c r="F171" s="26" t="s">
        <v>1267</v>
      </c>
      <c r="G171" s="25" t="s">
        <v>1272</v>
      </c>
      <c r="H171" s="25" t="s">
        <v>1268</v>
      </c>
      <c r="I171" s="25" t="s">
        <v>1268</v>
      </c>
      <c r="J171" s="25" t="s">
        <v>1268</v>
      </c>
      <c r="K171" s="25" t="s">
        <v>1268</v>
      </c>
      <c r="L171" s="25" t="s">
        <v>1268</v>
      </c>
      <c r="M171" s="25" t="s">
        <v>1268</v>
      </c>
      <c r="N171" s="25" t="s">
        <v>1268</v>
      </c>
      <c r="O171" s="25" t="s">
        <v>1268</v>
      </c>
      <c r="P171" s="10">
        <v>14675</v>
      </c>
      <c r="Q171" s="12"/>
      <c r="R171" s="13"/>
      <c r="S171" s="13"/>
      <c r="T171" s="13"/>
      <c r="U171" s="13"/>
      <c r="V171" s="13">
        <f t="shared" si="2"/>
        <v>0</v>
      </c>
    </row>
    <row r="172" spans="1:22" s="9" customFormat="1" ht="30" customHeight="1" x14ac:dyDescent="0.4">
      <c r="A172" s="10">
        <v>166</v>
      </c>
      <c r="B172" s="11" t="s">
        <v>1021</v>
      </c>
      <c r="C172" s="11" t="s">
        <v>1021</v>
      </c>
      <c r="D172" s="16" t="s">
        <v>238</v>
      </c>
      <c r="E172" s="10" t="s">
        <v>1055</v>
      </c>
      <c r="F172" s="26" t="s">
        <v>1267</v>
      </c>
      <c r="G172" s="25" t="s">
        <v>1272</v>
      </c>
      <c r="H172" s="25" t="s">
        <v>1268</v>
      </c>
      <c r="I172" s="25" t="s">
        <v>1268</v>
      </c>
      <c r="J172" s="25" t="s">
        <v>1268</v>
      </c>
      <c r="K172" s="22">
        <v>6.85</v>
      </c>
      <c r="L172" s="25" t="s">
        <v>1268</v>
      </c>
      <c r="M172" s="25" t="s">
        <v>1268</v>
      </c>
      <c r="N172" s="25" t="s">
        <v>1268</v>
      </c>
      <c r="O172" s="25" t="s">
        <v>1268</v>
      </c>
      <c r="P172" s="10">
        <v>753682</v>
      </c>
      <c r="Q172" s="12">
        <v>1170</v>
      </c>
      <c r="R172" s="13">
        <v>6</v>
      </c>
      <c r="S172" s="13">
        <v>6.85</v>
      </c>
      <c r="T172" s="13">
        <v>1170</v>
      </c>
      <c r="U172" s="13">
        <v>-0.84999999999999964</v>
      </c>
      <c r="V172" s="13">
        <f t="shared" si="2"/>
        <v>585</v>
      </c>
    </row>
    <row r="173" spans="1:22" s="9" customFormat="1" ht="30" customHeight="1" x14ac:dyDescent="0.4">
      <c r="A173" s="10">
        <v>167</v>
      </c>
      <c r="B173" s="11" t="s">
        <v>1021</v>
      </c>
      <c r="C173" s="11" t="s">
        <v>1089</v>
      </c>
      <c r="D173" s="16" t="s">
        <v>239</v>
      </c>
      <c r="E173" s="10" t="s">
        <v>65</v>
      </c>
      <c r="F173" s="26" t="s">
        <v>1267</v>
      </c>
      <c r="G173" s="25" t="s">
        <v>1272</v>
      </c>
      <c r="H173" s="25" t="s">
        <v>1268</v>
      </c>
      <c r="I173" s="25" t="s">
        <v>1268</v>
      </c>
      <c r="J173" s="25" t="s">
        <v>1268</v>
      </c>
      <c r="K173" s="25" t="s">
        <v>1268</v>
      </c>
      <c r="L173" s="25" t="s">
        <v>1268</v>
      </c>
      <c r="M173" s="25" t="s">
        <v>1268</v>
      </c>
      <c r="N173" s="25" t="s">
        <v>1268</v>
      </c>
      <c r="O173" s="25" t="s">
        <v>1268</v>
      </c>
      <c r="P173" s="10">
        <v>16057</v>
      </c>
      <c r="Q173" s="12"/>
      <c r="R173" s="13"/>
      <c r="S173" s="13"/>
      <c r="T173" s="13"/>
      <c r="U173" s="13"/>
      <c r="V173" s="13">
        <f t="shared" si="2"/>
        <v>0</v>
      </c>
    </row>
    <row r="174" spans="1:22" s="9" customFormat="1" ht="30" customHeight="1" x14ac:dyDescent="0.4">
      <c r="A174" s="10">
        <v>168</v>
      </c>
      <c r="B174" s="11" t="s">
        <v>1021</v>
      </c>
      <c r="C174" s="11" t="s">
        <v>1089</v>
      </c>
      <c r="D174" s="16" t="s">
        <v>240</v>
      </c>
      <c r="E174" s="10" t="s">
        <v>1052</v>
      </c>
      <c r="F174" s="26" t="s">
        <v>1267</v>
      </c>
      <c r="G174" s="25" t="s">
        <v>1272</v>
      </c>
      <c r="H174" s="25" t="s">
        <v>1268</v>
      </c>
      <c r="I174" s="25" t="s">
        <v>1268</v>
      </c>
      <c r="J174" s="25" t="s">
        <v>1268</v>
      </c>
      <c r="K174" s="22">
        <v>6.58</v>
      </c>
      <c r="L174" s="25" t="s">
        <v>1268</v>
      </c>
      <c r="M174" s="25" t="s">
        <v>1268</v>
      </c>
      <c r="N174" s="25" t="s">
        <v>1268</v>
      </c>
      <c r="O174" s="25" t="s">
        <v>1268</v>
      </c>
      <c r="P174" s="10">
        <v>819002</v>
      </c>
      <c r="Q174" s="12">
        <v>270</v>
      </c>
      <c r="R174" s="13">
        <v>8</v>
      </c>
      <c r="S174" s="13">
        <v>6.58</v>
      </c>
      <c r="T174" s="13">
        <v>270</v>
      </c>
      <c r="U174" s="13">
        <v>1.42</v>
      </c>
      <c r="V174" s="13">
        <f t="shared" si="2"/>
        <v>135</v>
      </c>
    </row>
    <row r="175" spans="1:22" s="9" customFormat="1" ht="30" customHeight="1" x14ac:dyDescent="0.4">
      <c r="A175" s="10">
        <v>169</v>
      </c>
      <c r="B175" s="11" t="s">
        <v>1021</v>
      </c>
      <c r="C175" s="11" t="s">
        <v>1089</v>
      </c>
      <c r="D175" s="16" t="s">
        <v>241</v>
      </c>
      <c r="E175" s="10" t="s">
        <v>1054</v>
      </c>
      <c r="F175" s="26" t="s">
        <v>1267</v>
      </c>
      <c r="G175" s="25" t="s">
        <v>1272</v>
      </c>
      <c r="H175" s="25" t="s">
        <v>1268</v>
      </c>
      <c r="I175" s="25" t="s">
        <v>1268</v>
      </c>
      <c r="J175" s="25" t="s">
        <v>1268</v>
      </c>
      <c r="K175" s="25" t="s">
        <v>1268</v>
      </c>
      <c r="L175" s="25" t="s">
        <v>1268</v>
      </c>
      <c r="M175" s="25" t="s">
        <v>1268</v>
      </c>
      <c r="N175" s="25" t="s">
        <v>1268</v>
      </c>
      <c r="O175" s="25" t="s">
        <v>1268</v>
      </c>
      <c r="P175" s="10">
        <v>23303</v>
      </c>
      <c r="Q175" s="12"/>
      <c r="R175" s="13"/>
      <c r="S175" s="13"/>
      <c r="T175" s="13"/>
      <c r="U175" s="13"/>
      <c r="V175" s="13">
        <f t="shared" si="2"/>
        <v>0</v>
      </c>
    </row>
    <row r="176" spans="1:22" s="9" customFormat="1" ht="30" customHeight="1" x14ac:dyDescent="0.4">
      <c r="A176" s="10">
        <v>170</v>
      </c>
      <c r="B176" s="11" t="s">
        <v>1022</v>
      </c>
      <c r="C176" s="11" t="s">
        <v>1090</v>
      </c>
      <c r="D176" s="16" t="s">
        <v>242</v>
      </c>
      <c r="E176" s="10" t="s">
        <v>65</v>
      </c>
      <c r="F176" s="26" t="s">
        <v>1270</v>
      </c>
      <c r="G176" s="25" t="s">
        <v>1272</v>
      </c>
      <c r="H176" s="25" t="s">
        <v>1268</v>
      </c>
      <c r="I176" s="25" t="s">
        <v>1268</v>
      </c>
      <c r="J176" s="25" t="s">
        <v>1268</v>
      </c>
      <c r="K176" s="25" t="s">
        <v>1268</v>
      </c>
      <c r="L176" s="25" t="s">
        <v>1268</v>
      </c>
      <c r="M176" s="25" t="s">
        <v>1268</v>
      </c>
      <c r="N176" s="25" t="s">
        <v>1268</v>
      </c>
      <c r="O176" s="25" t="s">
        <v>1268</v>
      </c>
      <c r="P176" s="10">
        <v>95894</v>
      </c>
      <c r="Q176" s="12"/>
      <c r="R176" s="32"/>
      <c r="S176" s="13"/>
      <c r="T176" s="13"/>
      <c r="U176" s="13"/>
      <c r="V176" s="13">
        <f t="shared" si="2"/>
        <v>0</v>
      </c>
    </row>
    <row r="177" spans="1:22" s="9" customFormat="1" ht="30" customHeight="1" x14ac:dyDescent="0.4">
      <c r="A177" s="10">
        <v>171</v>
      </c>
      <c r="B177" s="11" t="s">
        <v>1022</v>
      </c>
      <c r="C177" s="11" t="s">
        <v>1090</v>
      </c>
      <c r="D177" s="16" t="s">
        <v>243</v>
      </c>
      <c r="E177" s="10" t="s">
        <v>1052</v>
      </c>
      <c r="F177" s="26" t="s">
        <v>1267</v>
      </c>
      <c r="G177" s="25" t="s">
        <v>1272</v>
      </c>
      <c r="H177" s="25" t="s">
        <v>1268</v>
      </c>
      <c r="I177" s="25" t="s">
        <v>1268</v>
      </c>
      <c r="J177" s="25" t="s">
        <v>1268</v>
      </c>
      <c r="K177" s="12">
        <v>9.25</v>
      </c>
      <c r="L177" s="25" t="s">
        <v>1268</v>
      </c>
      <c r="M177" s="25" t="s">
        <v>1268</v>
      </c>
      <c r="N177" s="25" t="s">
        <v>1268</v>
      </c>
      <c r="O177" s="25" t="s">
        <v>1268</v>
      </c>
      <c r="P177" s="10">
        <v>91211</v>
      </c>
      <c r="Q177" s="12">
        <v>1620</v>
      </c>
      <c r="R177" s="13">
        <v>8</v>
      </c>
      <c r="S177" s="13">
        <v>9.25</v>
      </c>
      <c r="T177" s="13">
        <v>1620</v>
      </c>
      <c r="U177" s="13">
        <v>-1.25</v>
      </c>
      <c r="V177" s="13">
        <f t="shared" si="2"/>
        <v>810</v>
      </c>
    </row>
    <row r="178" spans="1:22" s="9" customFormat="1" ht="30" customHeight="1" x14ac:dyDescent="0.4">
      <c r="A178" s="10">
        <v>172</v>
      </c>
      <c r="B178" s="11" t="s">
        <v>1022</v>
      </c>
      <c r="C178" s="11" t="s">
        <v>1022</v>
      </c>
      <c r="D178" s="16" t="s">
        <v>244</v>
      </c>
      <c r="E178" s="10" t="s">
        <v>1052</v>
      </c>
      <c r="F178" s="26" t="s">
        <v>1267</v>
      </c>
      <c r="G178" s="25" t="s">
        <v>1272</v>
      </c>
      <c r="H178" s="25" t="s">
        <v>1268</v>
      </c>
      <c r="I178" s="25" t="s">
        <v>1268</v>
      </c>
      <c r="J178" s="25" t="s">
        <v>1268</v>
      </c>
      <c r="K178" s="25" t="s">
        <v>1268</v>
      </c>
      <c r="L178" s="25" t="s">
        <v>1268</v>
      </c>
      <c r="M178" s="25" t="s">
        <v>1268</v>
      </c>
      <c r="N178" s="25" t="s">
        <v>1268</v>
      </c>
      <c r="O178" s="25" t="s">
        <v>1268</v>
      </c>
      <c r="P178" s="10">
        <v>0</v>
      </c>
      <c r="Q178" s="12"/>
      <c r="R178" s="13">
        <v>8</v>
      </c>
      <c r="S178" s="13" t="e">
        <v>#N/A</v>
      </c>
      <c r="T178" s="13" t="e">
        <v>#N/A</v>
      </c>
      <c r="U178" s="13" t="e">
        <v>#N/A</v>
      </c>
      <c r="V178" s="13">
        <f t="shared" si="2"/>
        <v>0</v>
      </c>
    </row>
    <row r="179" spans="1:22" s="9" customFormat="1" ht="30" customHeight="1" x14ac:dyDescent="0.4">
      <c r="A179" s="10">
        <v>173</v>
      </c>
      <c r="B179" s="11" t="s">
        <v>1022</v>
      </c>
      <c r="C179" s="11" t="s">
        <v>1090</v>
      </c>
      <c r="D179" s="16" t="s">
        <v>245</v>
      </c>
      <c r="E179" s="10" t="s">
        <v>1054</v>
      </c>
      <c r="F179" s="26" t="s">
        <v>1267</v>
      </c>
      <c r="G179" s="25" t="s">
        <v>1272</v>
      </c>
      <c r="H179" s="25" t="s">
        <v>1268</v>
      </c>
      <c r="I179" s="25" t="s">
        <v>1268</v>
      </c>
      <c r="J179" s="25" t="s">
        <v>1268</v>
      </c>
      <c r="K179" s="12">
        <v>8.43</v>
      </c>
      <c r="L179" s="25" t="s">
        <v>1268</v>
      </c>
      <c r="M179" s="25" t="s">
        <v>1268</v>
      </c>
      <c r="N179" s="25" t="s">
        <v>1268</v>
      </c>
      <c r="O179" s="25" t="s">
        <v>1268</v>
      </c>
      <c r="P179" s="10">
        <v>154702</v>
      </c>
      <c r="Q179" s="12">
        <v>2250</v>
      </c>
      <c r="R179" s="13">
        <v>5</v>
      </c>
      <c r="S179" s="13">
        <v>8.43</v>
      </c>
      <c r="T179" s="13">
        <v>2250</v>
      </c>
      <c r="U179" s="13">
        <v>-3.4299999999999997</v>
      </c>
      <c r="V179" s="13">
        <f t="shared" si="2"/>
        <v>1125</v>
      </c>
    </row>
    <row r="180" spans="1:22" s="9" customFormat="1" ht="30" customHeight="1" x14ac:dyDescent="0.4">
      <c r="A180" s="10">
        <v>174</v>
      </c>
      <c r="B180" s="11" t="s">
        <v>1022</v>
      </c>
      <c r="C180" s="11" t="s">
        <v>1022</v>
      </c>
      <c r="D180" s="16" t="s">
        <v>246</v>
      </c>
      <c r="E180" s="10" t="s">
        <v>65</v>
      </c>
      <c r="F180" s="26" t="s">
        <v>1267</v>
      </c>
      <c r="G180" s="25" t="s">
        <v>1272</v>
      </c>
      <c r="H180" s="25" t="s">
        <v>1268</v>
      </c>
      <c r="I180" s="25" t="s">
        <v>1268</v>
      </c>
      <c r="J180" s="25" t="s">
        <v>1268</v>
      </c>
      <c r="K180" s="25" t="s">
        <v>1268</v>
      </c>
      <c r="L180" s="25" t="s">
        <v>1268</v>
      </c>
      <c r="M180" s="25" t="s">
        <v>1268</v>
      </c>
      <c r="N180" s="25" t="s">
        <v>1268</v>
      </c>
      <c r="O180" s="25" t="s">
        <v>1268</v>
      </c>
      <c r="P180" s="10">
        <v>75586</v>
      </c>
      <c r="Q180" s="12"/>
      <c r="R180" s="13"/>
      <c r="S180" s="13"/>
      <c r="T180" s="13"/>
      <c r="U180" s="13"/>
      <c r="V180" s="13">
        <f t="shared" si="2"/>
        <v>0</v>
      </c>
    </row>
    <row r="181" spans="1:22" s="9" customFormat="1" ht="30" customHeight="1" x14ac:dyDescent="0.4">
      <c r="A181" s="10">
        <v>175</v>
      </c>
      <c r="B181" s="11" t="s">
        <v>1022</v>
      </c>
      <c r="C181" s="11" t="s">
        <v>1022</v>
      </c>
      <c r="D181" s="16" t="s">
        <v>247</v>
      </c>
      <c r="E181" s="10" t="s">
        <v>1058</v>
      </c>
      <c r="F181" s="26" t="s">
        <v>1267</v>
      </c>
      <c r="G181" s="25" t="s">
        <v>1272</v>
      </c>
      <c r="H181" s="25" t="s">
        <v>1268</v>
      </c>
      <c r="I181" s="25" t="s">
        <v>1268</v>
      </c>
      <c r="J181" s="25" t="s">
        <v>1268</v>
      </c>
      <c r="K181" s="25" t="s">
        <v>1268</v>
      </c>
      <c r="L181" s="25" t="s">
        <v>1268</v>
      </c>
      <c r="M181" s="25" t="s">
        <v>1268</v>
      </c>
      <c r="N181" s="25" t="s">
        <v>1268</v>
      </c>
      <c r="O181" s="25" t="s">
        <v>1268</v>
      </c>
      <c r="P181" s="10">
        <v>24358</v>
      </c>
      <c r="Q181" s="12"/>
      <c r="R181" s="13"/>
      <c r="S181" s="13"/>
      <c r="T181" s="13"/>
      <c r="U181" s="13"/>
      <c r="V181" s="13">
        <f t="shared" si="2"/>
        <v>0</v>
      </c>
    </row>
    <row r="182" spans="1:22" s="9" customFormat="1" ht="30" customHeight="1" x14ac:dyDescent="0.4">
      <c r="A182" s="10">
        <v>176</v>
      </c>
      <c r="B182" s="11" t="s">
        <v>1022</v>
      </c>
      <c r="C182" s="11" t="s">
        <v>1022</v>
      </c>
      <c r="D182" s="16" t="s">
        <v>248</v>
      </c>
      <c r="E182" s="10" t="s">
        <v>1054</v>
      </c>
      <c r="F182" s="26" t="s">
        <v>1267</v>
      </c>
      <c r="G182" s="25" t="s">
        <v>1272</v>
      </c>
      <c r="H182" s="25" t="s">
        <v>1268</v>
      </c>
      <c r="I182" s="25" t="s">
        <v>1268</v>
      </c>
      <c r="J182" s="25" t="s">
        <v>1268</v>
      </c>
      <c r="K182" s="12">
        <v>8.1140000000000008</v>
      </c>
      <c r="L182" s="25" t="s">
        <v>1268</v>
      </c>
      <c r="M182" s="25" t="s">
        <v>1268</v>
      </c>
      <c r="N182" s="25" t="s">
        <v>1268</v>
      </c>
      <c r="O182" s="25" t="s">
        <v>1268</v>
      </c>
      <c r="P182" s="10">
        <v>593717</v>
      </c>
      <c r="Q182" s="12">
        <v>2160</v>
      </c>
      <c r="R182" s="13">
        <v>5</v>
      </c>
      <c r="S182" s="13">
        <v>8.1140000000000008</v>
      </c>
      <c r="T182" s="13">
        <v>2160</v>
      </c>
      <c r="U182" s="13">
        <v>-3.1140000000000008</v>
      </c>
      <c r="V182" s="13">
        <f t="shared" si="2"/>
        <v>1080</v>
      </c>
    </row>
    <row r="183" spans="1:22" s="9" customFormat="1" ht="30" customHeight="1" x14ac:dyDescent="0.4">
      <c r="A183" s="10">
        <v>177</v>
      </c>
      <c r="B183" s="11" t="s">
        <v>1022</v>
      </c>
      <c r="C183" s="11" t="s">
        <v>1022</v>
      </c>
      <c r="D183" s="16" t="s">
        <v>249</v>
      </c>
      <c r="E183" s="10" t="s">
        <v>1057</v>
      </c>
      <c r="F183" s="26" t="s">
        <v>1267</v>
      </c>
      <c r="G183" s="25" t="s">
        <v>1272</v>
      </c>
      <c r="H183" s="25" t="s">
        <v>1268</v>
      </c>
      <c r="I183" s="25" t="s">
        <v>1268</v>
      </c>
      <c r="J183" s="25" t="s">
        <v>1268</v>
      </c>
      <c r="K183" s="25" t="s">
        <v>1268</v>
      </c>
      <c r="L183" s="25" t="s">
        <v>1268</v>
      </c>
      <c r="M183" s="25" t="s">
        <v>1268</v>
      </c>
      <c r="N183" s="25" t="s">
        <v>1268</v>
      </c>
      <c r="O183" s="25" t="s">
        <v>1268</v>
      </c>
      <c r="P183" s="10">
        <v>636489</v>
      </c>
      <c r="Q183" s="12"/>
      <c r="R183" s="13"/>
      <c r="S183" s="13"/>
      <c r="T183" s="13"/>
      <c r="U183" s="13"/>
      <c r="V183" s="13">
        <f t="shared" si="2"/>
        <v>0</v>
      </c>
    </row>
    <row r="184" spans="1:22" s="9" customFormat="1" ht="30" customHeight="1" x14ac:dyDescent="0.4">
      <c r="A184" s="10">
        <v>178</v>
      </c>
      <c r="B184" s="11" t="s">
        <v>1022</v>
      </c>
      <c r="C184" s="11" t="s">
        <v>1091</v>
      </c>
      <c r="D184" s="16" t="s">
        <v>250</v>
      </c>
      <c r="E184" s="10" t="s">
        <v>65</v>
      </c>
      <c r="F184" s="26" t="s">
        <v>1267</v>
      </c>
      <c r="G184" s="25" t="s">
        <v>1272</v>
      </c>
      <c r="H184" s="25" t="s">
        <v>1268</v>
      </c>
      <c r="I184" s="25" t="s">
        <v>1268</v>
      </c>
      <c r="J184" s="25" t="s">
        <v>1268</v>
      </c>
      <c r="K184" s="25" t="s">
        <v>1268</v>
      </c>
      <c r="L184" s="25" t="s">
        <v>1268</v>
      </c>
      <c r="M184" s="25" t="s">
        <v>1268</v>
      </c>
      <c r="N184" s="25" t="s">
        <v>1268</v>
      </c>
      <c r="O184" s="25" t="s">
        <v>1268</v>
      </c>
      <c r="P184" s="10">
        <v>6251</v>
      </c>
      <c r="Q184" s="12"/>
      <c r="R184" s="13"/>
      <c r="S184" s="13"/>
      <c r="T184" s="13"/>
      <c r="U184" s="13"/>
      <c r="V184" s="13">
        <f t="shared" si="2"/>
        <v>0</v>
      </c>
    </row>
    <row r="185" spans="1:22" s="9" customFormat="1" ht="30" customHeight="1" x14ac:dyDescent="0.4">
      <c r="A185" s="10">
        <v>179</v>
      </c>
      <c r="B185" s="11" t="s">
        <v>1022</v>
      </c>
      <c r="C185" s="11" t="s">
        <v>1091</v>
      </c>
      <c r="D185" s="16" t="s">
        <v>251</v>
      </c>
      <c r="E185" s="10" t="s">
        <v>1052</v>
      </c>
      <c r="F185" s="26" t="s">
        <v>1267</v>
      </c>
      <c r="G185" s="25" t="s">
        <v>1272</v>
      </c>
      <c r="H185" s="25" t="s">
        <v>1268</v>
      </c>
      <c r="I185" s="25" t="s">
        <v>1268</v>
      </c>
      <c r="J185" s="25" t="s">
        <v>1268</v>
      </c>
      <c r="K185" s="25" t="s">
        <v>1268</v>
      </c>
      <c r="L185" s="25" t="s">
        <v>1268</v>
      </c>
      <c r="M185" s="25" t="s">
        <v>1268</v>
      </c>
      <c r="N185" s="25" t="s">
        <v>1268</v>
      </c>
      <c r="O185" s="25" t="s">
        <v>1268</v>
      </c>
      <c r="P185" s="10">
        <v>73321</v>
      </c>
      <c r="Q185" s="12"/>
      <c r="R185" s="13"/>
      <c r="S185" s="13"/>
      <c r="T185" s="13"/>
      <c r="U185" s="13"/>
      <c r="V185" s="13">
        <f t="shared" si="2"/>
        <v>0</v>
      </c>
    </row>
    <row r="186" spans="1:22" s="9" customFormat="1" ht="30" customHeight="1" x14ac:dyDescent="0.4">
      <c r="A186" s="10">
        <v>180</v>
      </c>
      <c r="B186" s="11" t="s">
        <v>1022</v>
      </c>
      <c r="C186" s="11" t="s">
        <v>1091</v>
      </c>
      <c r="D186" s="16" t="s">
        <v>252</v>
      </c>
      <c r="E186" s="10" t="s">
        <v>1052</v>
      </c>
      <c r="F186" s="26" t="s">
        <v>1267</v>
      </c>
      <c r="G186" s="25" t="s">
        <v>1272</v>
      </c>
      <c r="H186" s="25" t="s">
        <v>1268</v>
      </c>
      <c r="I186" s="25" t="s">
        <v>1268</v>
      </c>
      <c r="J186" s="25" t="s">
        <v>1268</v>
      </c>
      <c r="K186" s="12">
        <v>6.83</v>
      </c>
      <c r="L186" s="25" t="s">
        <v>1268</v>
      </c>
      <c r="M186" s="25" t="s">
        <v>1268</v>
      </c>
      <c r="N186" s="25" t="s">
        <v>1268</v>
      </c>
      <c r="O186" s="25" t="s">
        <v>1268</v>
      </c>
      <c r="P186" s="10">
        <v>101693</v>
      </c>
      <c r="Q186" s="12">
        <v>450</v>
      </c>
      <c r="R186" s="13">
        <v>8</v>
      </c>
      <c r="S186" s="13">
        <v>6.83</v>
      </c>
      <c r="T186" s="13">
        <v>450</v>
      </c>
      <c r="U186" s="13">
        <v>1.17</v>
      </c>
      <c r="V186" s="13">
        <f t="shared" si="2"/>
        <v>225</v>
      </c>
    </row>
    <row r="187" spans="1:22" s="9" customFormat="1" ht="30" customHeight="1" x14ac:dyDescent="0.4">
      <c r="A187" s="10">
        <v>181</v>
      </c>
      <c r="B187" s="11" t="s">
        <v>1022</v>
      </c>
      <c r="C187" s="11" t="s">
        <v>1091</v>
      </c>
      <c r="D187" s="16" t="s">
        <v>253</v>
      </c>
      <c r="E187" s="10" t="s">
        <v>1055</v>
      </c>
      <c r="F187" s="26" t="s">
        <v>1267</v>
      </c>
      <c r="G187" s="25" t="s">
        <v>1272</v>
      </c>
      <c r="H187" s="25" t="s">
        <v>1268</v>
      </c>
      <c r="I187" s="25" t="s">
        <v>1268</v>
      </c>
      <c r="J187" s="25" t="s">
        <v>1268</v>
      </c>
      <c r="K187" s="25" t="s">
        <v>1268</v>
      </c>
      <c r="L187" s="25" t="s">
        <v>1268</v>
      </c>
      <c r="M187" s="25" t="s">
        <v>1268</v>
      </c>
      <c r="N187" s="25" t="s">
        <v>1268</v>
      </c>
      <c r="O187" s="25" t="s">
        <v>1268</v>
      </c>
      <c r="P187" s="10">
        <v>-136371</v>
      </c>
      <c r="Q187" s="12"/>
      <c r="R187" s="13"/>
      <c r="S187" s="13"/>
      <c r="T187" s="13"/>
      <c r="U187" s="13"/>
      <c r="V187" s="13">
        <f t="shared" si="2"/>
        <v>0</v>
      </c>
    </row>
    <row r="188" spans="1:22" s="9" customFormat="1" ht="30" customHeight="1" x14ac:dyDescent="0.4">
      <c r="A188" s="10">
        <v>182</v>
      </c>
      <c r="B188" s="11" t="s">
        <v>1022</v>
      </c>
      <c r="C188" s="11" t="s">
        <v>1092</v>
      </c>
      <c r="D188" s="16" t="s">
        <v>254</v>
      </c>
      <c r="E188" s="10" t="s">
        <v>67</v>
      </c>
      <c r="F188" s="26" t="s">
        <v>1270</v>
      </c>
      <c r="G188" s="25" t="s">
        <v>1272</v>
      </c>
      <c r="H188" s="25" t="s">
        <v>1268</v>
      </c>
      <c r="I188" s="25" t="s">
        <v>1268</v>
      </c>
      <c r="J188" s="25" t="s">
        <v>1268</v>
      </c>
      <c r="K188" s="25" t="s">
        <v>1268</v>
      </c>
      <c r="L188" s="25" t="s">
        <v>1268</v>
      </c>
      <c r="M188" s="25" t="s">
        <v>1268</v>
      </c>
      <c r="N188" s="25" t="s">
        <v>1268</v>
      </c>
      <c r="O188" s="25" t="s">
        <v>1268</v>
      </c>
      <c r="P188" s="10">
        <v>0</v>
      </c>
      <c r="Q188" s="12"/>
      <c r="R188" s="32">
        <v>1</v>
      </c>
      <c r="S188" s="13" t="e">
        <v>#N/A</v>
      </c>
      <c r="T188" s="13" t="e">
        <v>#N/A</v>
      </c>
      <c r="U188" s="13" t="e">
        <v>#N/A</v>
      </c>
      <c r="V188" s="13">
        <f t="shared" si="2"/>
        <v>0</v>
      </c>
    </row>
    <row r="189" spans="1:22" s="9" customFormat="1" ht="30" customHeight="1" x14ac:dyDescent="0.4">
      <c r="A189" s="10">
        <v>183</v>
      </c>
      <c r="B189" s="11" t="s">
        <v>1022</v>
      </c>
      <c r="C189" s="11" t="s">
        <v>1092</v>
      </c>
      <c r="D189" s="16" t="s">
        <v>255</v>
      </c>
      <c r="E189" s="10" t="s">
        <v>65</v>
      </c>
      <c r="F189" s="26" t="s">
        <v>1270</v>
      </c>
      <c r="G189" s="25" t="s">
        <v>1272</v>
      </c>
      <c r="H189" s="25" t="s">
        <v>1268</v>
      </c>
      <c r="I189" s="25" t="s">
        <v>1268</v>
      </c>
      <c r="J189" s="25" t="s">
        <v>1268</v>
      </c>
      <c r="K189" s="25" t="s">
        <v>1268</v>
      </c>
      <c r="L189" s="25" t="s">
        <v>1268</v>
      </c>
      <c r="M189" s="25" t="s">
        <v>1268</v>
      </c>
      <c r="N189" s="25" t="s">
        <v>1268</v>
      </c>
      <c r="O189" s="25" t="s">
        <v>1268</v>
      </c>
      <c r="P189" s="10">
        <v>0</v>
      </c>
      <c r="Q189" s="12"/>
      <c r="R189" s="32">
        <v>2</v>
      </c>
      <c r="S189" s="13" t="e">
        <v>#N/A</v>
      </c>
      <c r="T189" s="13" t="e">
        <v>#N/A</v>
      </c>
      <c r="U189" s="13" t="e">
        <v>#N/A</v>
      </c>
      <c r="V189" s="13">
        <f t="shared" si="2"/>
        <v>0</v>
      </c>
    </row>
    <row r="190" spans="1:22" s="9" customFormat="1" ht="30" customHeight="1" x14ac:dyDescent="0.4">
      <c r="A190" s="10">
        <v>184</v>
      </c>
      <c r="B190" s="11" t="s">
        <v>1022</v>
      </c>
      <c r="C190" s="11" t="s">
        <v>1093</v>
      </c>
      <c r="D190" s="16" t="s">
        <v>256</v>
      </c>
      <c r="E190" s="10" t="s">
        <v>1052</v>
      </c>
      <c r="F190" s="26" t="s">
        <v>1267</v>
      </c>
      <c r="G190" s="25" t="s">
        <v>1272</v>
      </c>
      <c r="H190" s="25" t="s">
        <v>1268</v>
      </c>
      <c r="I190" s="25" t="s">
        <v>1268</v>
      </c>
      <c r="J190" s="25" t="s">
        <v>1268</v>
      </c>
      <c r="K190" s="12">
        <v>7.42</v>
      </c>
      <c r="L190" s="25" t="s">
        <v>1268</v>
      </c>
      <c r="M190" s="25" t="s">
        <v>1268</v>
      </c>
      <c r="N190" s="25" t="s">
        <v>1268</v>
      </c>
      <c r="O190" s="25" t="s">
        <v>1268</v>
      </c>
      <c r="P190" s="10">
        <v>408651</v>
      </c>
      <c r="Q190" s="12">
        <v>720</v>
      </c>
      <c r="R190" s="13">
        <v>8</v>
      </c>
      <c r="S190" s="13">
        <v>7.42</v>
      </c>
      <c r="T190" s="13">
        <v>720</v>
      </c>
      <c r="U190" s="13">
        <v>0.58000000000000007</v>
      </c>
      <c r="V190" s="13">
        <f t="shared" si="2"/>
        <v>360</v>
      </c>
    </row>
    <row r="191" spans="1:22" s="9" customFormat="1" ht="30" customHeight="1" x14ac:dyDescent="0.4">
      <c r="A191" s="10">
        <v>185</v>
      </c>
      <c r="B191" s="11" t="s">
        <v>1022</v>
      </c>
      <c r="C191" s="11" t="s">
        <v>1093</v>
      </c>
      <c r="D191" s="16" t="s">
        <v>257</v>
      </c>
      <c r="E191" s="10" t="s">
        <v>1052</v>
      </c>
      <c r="F191" s="26" t="s">
        <v>1267</v>
      </c>
      <c r="G191" s="25" t="s">
        <v>1272</v>
      </c>
      <c r="H191" s="25" t="s">
        <v>1268</v>
      </c>
      <c r="I191" s="25" t="s">
        <v>1268</v>
      </c>
      <c r="J191" s="25" t="s">
        <v>1268</v>
      </c>
      <c r="K191" s="25" t="s">
        <v>1268</v>
      </c>
      <c r="L191" s="25" t="s">
        <v>1268</v>
      </c>
      <c r="M191" s="25" t="s">
        <v>1268</v>
      </c>
      <c r="N191" s="25" t="s">
        <v>1268</v>
      </c>
      <c r="O191" s="25" t="s">
        <v>1268</v>
      </c>
      <c r="P191" s="10">
        <v>237766</v>
      </c>
      <c r="Q191" s="12"/>
      <c r="R191" s="13"/>
      <c r="S191" s="13"/>
      <c r="T191" s="13"/>
      <c r="U191" s="13"/>
      <c r="V191" s="13">
        <f t="shared" si="2"/>
        <v>0</v>
      </c>
    </row>
    <row r="192" spans="1:22" s="9" customFormat="1" ht="30" customHeight="1" x14ac:dyDescent="0.4">
      <c r="A192" s="10">
        <v>186</v>
      </c>
      <c r="B192" s="11" t="s">
        <v>1022</v>
      </c>
      <c r="C192" s="11" t="s">
        <v>1093</v>
      </c>
      <c r="D192" s="16" t="s">
        <v>258</v>
      </c>
      <c r="E192" s="10" t="s">
        <v>1052</v>
      </c>
      <c r="F192" s="26" t="s">
        <v>1267</v>
      </c>
      <c r="G192" s="25" t="s">
        <v>1272</v>
      </c>
      <c r="H192" s="25" t="s">
        <v>1268</v>
      </c>
      <c r="I192" s="25" t="s">
        <v>1268</v>
      </c>
      <c r="J192" s="25" t="s">
        <v>1268</v>
      </c>
      <c r="K192" s="25" t="s">
        <v>1268</v>
      </c>
      <c r="L192" s="25" t="s">
        <v>1268</v>
      </c>
      <c r="M192" s="25" t="s">
        <v>1268</v>
      </c>
      <c r="N192" s="25" t="s">
        <v>1268</v>
      </c>
      <c r="O192" s="25" t="s">
        <v>1268</v>
      </c>
      <c r="P192" s="10">
        <v>126641</v>
      </c>
      <c r="Q192" s="12"/>
      <c r="R192" s="13"/>
      <c r="S192" s="13"/>
      <c r="T192" s="13"/>
      <c r="U192" s="13"/>
      <c r="V192" s="13">
        <f t="shared" si="2"/>
        <v>0</v>
      </c>
    </row>
    <row r="193" spans="1:22" s="9" customFormat="1" ht="30" customHeight="1" x14ac:dyDescent="0.4">
      <c r="A193" s="10">
        <v>187</v>
      </c>
      <c r="B193" s="11" t="s">
        <v>1022</v>
      </c>
      <c r="C193" s="11" t="s">
        <v>1093</v>
      </c>
      <c r="D193" s="16" t="s">
        <v>259</v>
      </c>
      <c r="E193" s="10" t="s">
        <v>65</v>
      </c>
      <c r="F193" s="26" t="s">
        <v>1267</v>
      </c>
      <c r="G193" s="25" t="s">
        <v>1272</v>
      </c>
      <c r="H193" s="25" t="s">
        <v>1268</v>
      </c>
      <c r="I193" s="25" t="s">
        <v>1268</v>
      </c>
      <c r="J193" s="25" t="s">
        <v>1268</v>
      </c>
      <c r="K193" s="25" t="s">
        <v>1268</v>
      </c>
      <c r="L193" s="25" t="s">
        <v>1268</v>
      </c>
      <c r="M193" s="25" t="s">
        <v>1268</v>
      </c>
      <c r="N193" s="25" t="s">
        <v>1268</v>
      </c>
      <c r="O193" s="25" t="s">
        <v>1268</v>
      </c>
      <c r="P193" s="10">
        <v>97285</v>
      </c>
      <c r="Q193" s="12"/>
      <c r="R193" s="13"/>
      <c r="S193" s="13"/>
      <c r="T193" s="13"/>
      <c r="U193" s="13"/>
      <c r="V193" s="13">
        <f t="shared" si="2"/>
        <v>0</v>
      </c>
    </row>
    <row r="194" spans="1:22" s="9" customFormat="1" ht="30" customHeight="1" x14ac:dyDescent="0.4">
      <c r="A194" s="10">
        <v>188</v>
      </c>
      <c r="B194" s="11" t="s">
        <v>1022</v>
      </c>
      <c r="C194" s="11" t="s">
        <v>1094</v>
      </c>
      <c r="D194" s="16" t="s">
        <v>260</v>
      </c>
      <c r="E194" s="10" t="s">
        <v>65</v>
      </c>
      <c r="F194" s="26" t="s">
        <v>1267</v>
      </c>
      <c r="G194" s="25" t="s">
        <v>1272</v>
      </c>
      <c r="H194" s="25" t="s">
        <v>1268</v>
      </c>
      <c r="I194" s="25" t="s">
        <v>1268</v>
      </c>
      <c r="J194" s="25" t="s">
        <v>1268</v>
      </c>
      <c r="K194" s="12">
        <v>1.83</v>
      </c>
      <c r="L194" s="25" t="s">
        <v>1268</v>
      </c>
      <c r="M194" s="25" t="s">
        <v>1268</v>
      </c>
      <c r="N194" s="25" t="s">
        <v>1268</v>
      </c>
      <c r="O194" s="25" t="s">
        <v>1268</v>
      </c>
      <c r="P194" s="10">
        <v>-10288</v>
      </c>
      <c r="Q194" s="12">
        <v>180</v>
      </c>
      <c r="R194" s="13">
        <v>2</v>
      </c>
      <c r="S194" s="13">
        <v>1.83</v>
      </c>
      <c r="T194" s="13">
        <v>180</v>
      </c>
      <c r="U194" s="13">
        <v>0.16999999999999993</v>
      </c>
      <c r="V194" s="13">
        <f t="shared" si="2"/>
        <v>90</v>
      </c>
    </row>
    <row r="195" spans="1:22" s="9" customFormat="1" ht="30" customHeight="1" x14ac:dyDescent="0.4">
      <c r="A195" s="10">
        <v>189</v>
      </c>
      <c r="B195" s="11" t="s">
        <v>1022</v>
      </c>
      <c r="C195" s="11" t="s">
        <v>1094</v>
      </c>
      <c r="D195" s="16" t="s">
        <v>261</v>
      </c>
      <c r="E195" s="10" t="s">
        <v>1052</v>
      </c>
      <c r="F195" s="26" t="s">
        <v>1267</v>
      </c>
      <c r="G195" s="25" t="s">
        <v>1272</v>
      </c>
      <c r="H195" s="25" t="s">
        <v>1268</v>
      </c>
      <c r="I195" s="25" t="s">
        <v>1268</v>
      </c>
      <c r="J195" s="25" t="s">
        <v>1268</v>
      </c>
      <c r="K195" s="25" t="s">
        <v>1268</v>
      </c>
      <c r="L195" s="25" t="s">
        <v>1268</v>
      </c>
      <c r="M195" s="25" t="s">
        <v>1268</v>
      </c>
      <c r="N195" s="25" t="s">
        <v>1268</v>
      </c>
      <c r="O195" s="25" t="s">
        <v>1268</v>
      </c>
      <c r="P195" s="10">
        <v>454829</v>
      </c>
      <c r="Q195" s="12"/>
      <c r="R195" s="13"/>
      <c r="S195" s="13"/>
      <c r="T195" s="13"/>
      <c r="U195" s="13"/>
      <c r="V195" s="13">
        <f t="shared" si="2"/>
        <v>0</v>
      </c>
    </row>
    <row r="196" spans="1:22" s="9" customFormat="1" ht="30" customHeight="1" x14ac:dyDescent="0.4">
      <c r="A196" s="10">
        <v>190</v>
      </c>
      <c r="B196" s="11" t="s">
        <v>1022</v>
      </c>
      <c r="C196" s="11" t="s">
        <v>1094</v>
      </c>
      <c r="D196" s="16" t="s">
        <v>262</v>
      </c>
      <c r="E196" s="10" t="s">
        <v>1055</v>
      </c>
      <c r="F196" s="26" t="s">
        <v>1267</v>
      </c>
      <c r="G196" s="25" t="s">
        <v>1272</v>
      </c>
      <c r="H196" s="25" t="s">
        <v>1268</v>
      </c>
      <c r="I196" s="25" t="s">
        <v>1268</v>
      </c>
      <c r="J196" s="25" t="s">
        <v>1268</v>
      </c>
      <c r="K196" s="25" t="s">
        <v>1268</v>
      </c>
      <c r="L196" s="25" t="s">
        <v>1268</v>
      </c>
      <c r="M196" s="25" t="s">
        <v>1268</v>
      </c>
      <c r="N196" s="25" t="s">
        <v>1268</v>
      </c>
      <c r="O196" s="25" t="s">
        <v>1268</v>
      </c>
      <c r="P196" s="10">
        <v>501962</v>
      </c>
      <c r="Q196" s="12"/>
      <c r="R196" s="13"/>
      <c r="S196" s="13"/>
      <c r="T196" s="13"/>
      <c r="U196" s="13"/>
      <c r="V196" s="13">
        <f t="shared" si="2"/>
        <v>0</v>
      </c>
    </row>
    <row r="197" spans="1:22" s="9" customFormat="1" ht="30" customHeight="1" x14ac:dyDescent="0.4">
      <c r="A197" s="10">
        <v>191</v>
      </c>
      <c r="B197" s="11" t="s">
        <v>1024</v>
      </c>
      <c r="C197" s="11" t="s">
        <v>1095</v>
      </c>
      <c r="D197" s="16" t="s">
        <v>263</v>
      </c>
      <c r="E197" s="10" t="s">
        <v>65</v>
      </c>
      <c r="F197" s="26" t="s">
        <v>1267</v>
      </c>
      <c r="G197" s="25" t="s">
        <v>1272</v>
      </c>
      <c r="H197" s="25" t="s">
        <v>1268</v>
      </c>
      <c r="I197" s="25" t="s">
        <v>1268</v>
      </c>
      <c r="J197" s="25" t="s">
        <v>1268</v>
      </c>
      <c r="K197" s="12">
        <v>2.31</v>
      </c>
      <c r="L197" s="25" t="s">
        <v>1268</v>
      </c>
      <c r="M197" s="25" t="s">
        <v>1268</v>
      </c>
      <c r="N197" s="25" t="s">
        <v>1268</v>
      </c>
      <c r="O197" s="25" t="s">
        <v>1268</v>
      </c>
      <c r="P197" s="10">
        <v>31587</v>
      </c>
      <c r="Q197" s="12">
        <v>360</v>
      </c>
      <c r="R197" s="13">
        <v>2</v>
      </c>
      <c r="S197" s="13">
        <v>2.31</v>
      </c>
      <c r="T197" s="13">
        <v>360</v>
      </c>
      <c r="U197" s="13">
        <v>-0.31000000000000005</v>
      </c>
      <c r="V197" s="13">
        <f t="shared" si="2"/>
        <v>180</v>
      </c>
    </row>
    <row r="198" spans="1:22" s="9" customFormat="1" ht="30" customHeight="1" x14ac:dyDescent="0.4">
      <c r="A198" s="10">
        <v>192</v>
      </c>
      <c r="B198" s="11" t="s">
        <v>1024</v>
      </c>
      <c r="C198" s="11" t="s">
        <v>1096</v>
      </c>
      <c r="D198" s="16" t="s">
        <v>264</v>
      </c>
      <c r="E198" s="10" t="s">
        <v>67</v>
      </c>
      <c r="F198" s="26" t="s">
        <v>1267</v>
      </c>
      <c r="G198" s="25" t="s">
        <v>1272</v>
      </c>
      <c r="H198" s="25" t="s">
        <v>1268</v>
      </c>
      <c r="I198" s="25" t="s">
        <v>1268</v>
      </c>
      <c r="J198" s="25" t="s">
        <v>1268</v>
      </c>
      <c r="K198" s="25" t="s">
        <v>1268</v>
      </c>
      <c r="L198" s="25" t="s">
        <v>1268</v>
      </c>
      <c r="M198" s="25" t="s">
        <v>1268</v>
      </c>
      <c r="N198" s="25" t="s">
        <v>1268</v>
      </c>
      <c r="O198" s="25" t="s">
        <v>1268</v>
      </c>
      <c r="P198" s="10">
        <v>22560</v>
      </c>
      <c r="Q198" s="12"/>
      <c r="R198" s="13"/>
      <c r="S198" s="13"/>
      <c r="T198" s="13"/>
      <c r="U198" s="13"/>
      <c r="V198" s="13">
        <f t="shared" si="2"/>
        <v>0</v>
      </c>
    </row>
    <row r="199" spans="1:22" s="9" customFormat="1" ht="30" customHeight="1" x14ac:dyDescent="0.4">
      <c r="A199" s="10">
        <v>193</v>
      </c>
      <c r="B199" s="11" t="s">
        <v>1024</v>
      </c>
      <c r="C199" s="11" t="s">
        <v>1096</v>
      </c>
      <c r="D199" s="16" t="s">
        <v>265</v>
      </c>
      <c r="E199" s="10" t="s">
        <v>1052</v>
      </c>
      <c r="F199" s="26" t="s">
        <v>1267</v>
      </c>
      <c r="G199" s="25" t="s">
        <v>1272</v>
      </c>
      <c r="H199" s="25" t="s">
        <v>1268</v>
      </c>
      <c r="I199" s="25" t="s">
        <v>1268</v>
      </c>
      <c r="J199" s="25" t="s">
        <v>1268</v>
      </c>
      <c r="K199" s="25" t="s">
        <v>1268</v>
      </c>
      <c r="L199" s="25" t="s">
        <v>1268</v>
      </c>
      <c r="M199" s="25" t="s">
        <v>1268</v>
      </c>
      <c r="N199" s="25" t="s">
        <v>1268</v>
      </c>
      <c r="O199" s="25" t="s">
        <v>1268</v>
      </c>
      <c r="P199" s="10">
        <v>78787</v>
      </c>
      <c r="Q199" s="12"/>
      <c r="R199" s="13"/>
      <c r="S199" s="13"/>
      <c r="T199" s="13"/>
      <c r="U199" s="13"/>
      <c r="V199" s="13">
        <f t="shared" si="2"/>
        <v>0</v>
      </c>
    </row>
    <row r="200" spans="1:22" s="9" customFormat="1" ht="30" customHeight="1" x14ac:dyDescent="0.4">
      <c r="A200" s="10">
        <v>194</v>
      </c>
      <c r="B200" s="11" t="s">
        <v>1024</v>
      </c>
      <c r="C200" s="11" t="s">
        <v>1096</v>
      </c>
      <c r="D200" s="16" t="s">
        <v>266</v>
      </c>
      <c r="E200" s="10" t="s">
        <v>1052</v>
      </c>
      <c r="F200" s="26" t="s">
        <v>1267</v>
      </c>
      <c r="G200" s="25" t="s">
        <v>1272</v>
      </c>
      <c r="H200" s="25" t="s">
        <v>1268</v>
      </c>
      <c r="I200" s="25" t="s">
        <v>1268</v>
      </c>
      <c r="J200" s="25" t="s">
        <v>1268</v>
      </c>
      <c r="K200" s="25" t="s">
        <v>1268</v>
      </c>
      <c r="L200" s="25" t="s">
        <v>1268</v>
      </c>
      <c r="M200" s="25" t="s">
        <v>1268</v>
      </c>
      <c r="N200" s="25" t="s">
        <v>1268</v>
      </c>
      <c r="O200" s="25" t="s">
        <v>1268</v>
      </c>
      <c r="P200" s="10">
        <v>17492</v>
      </c>
      <c r="Q200" s="12"/>
      <c r="R200" s="13"/>
      <c r="S200" s="13"/>
      <c r="T200" s="13"/>
      <c r="U200" s="13"/>
      <c r="V200" s="13">
        <f t="shared" ref="V200:V263" si="3">Q200/2</f>
        <v>0</v>
      </c>
    </row>
    <row r="201" spans="1:22" s="9" customFormat="1" ht="30" customHeight="1" x14ac:dyDescent="0.4">
      <c r="A201" s="10">
        <v>195</v>
      </c>
      <c r="B201" s="11" t="s">
        <v>1024</v>
      </c>
      <c r="C201" s="11" t="s">
        <v>1096</v>
      </c>
      <c r="D201" s="16" t="s">
        <v>267</v>
      </c>
      <c r="E201" s="10" t="s">
        <v>1055</v>
      </c>
      <c r="F201" s="26" t="s">
        <v>1267</v>
      </c>
      <c r="G201" s="25" t="s">
        <v>1272</v>
      </c>
      <c r="H201" s="25" t="s">
        <v>1268</v>
      </c>
      <c r="I201" s="25" t="s">
        <v>1268</v>
      </c>
      <c r="J201" s="25" t="s">
        <v>1268</v>
      </c>
      <c r="K201" s="25" t="s">
        <v>1268</v>
      </c>
      <c r="L201" s="25" t="s">
        <v>1268</v>
      </c>
      <c r="M201" s="25" t="s">
        <v>1268</v>
      </c>
      <c r="N201" s="25" t="s">
        <v>1268</v>
      </c>
      <c r="O201" s="25" t="s">
        <v>1268</v>
      </c>
      <c r="P201" s="10">
        <v>285519</v>
      </c>
      <c r="Q201" s="12"/>
      <c r="R201" s="13"/>
      <c r="S201" s="13"/>
      <c r="T201" s="13"/>
      <c r="U201" s="13"/>
      <c r="V201" s="13">
        <f t="shared" si="3"/>
        <v>0</v>
      </c>
    </row>
    <row r="202" spans="1:22" s="9" customFormat="1" ht="30" customHeight="1" x14ac:dyDescent="0.4">
      <c r="A202" s="10">
        <v>196</v>
      </c>
      <c r="B202" s="11" t="s">
        <v>1024</v>
      </c>
      <c r="C202" s="11" t="s">
        <v>1096</v>
      </c>
      <c r="D202" s="16" t="s">
        <v>268</v>
      </c>
      <c r="E202" s="10" t="s">
        <v>1055</v>
      </c>
      <c r="F202" s="26" t="s">
        <v>1267</v>
      </c>
      <c r="G202" s="25" t="s">
        <v>1272</v>
      </c>
      <c r="H202" s="25" t="s">
        <v>1268</v>
      </c>
      <c r="I202" s="25" t="s">
        <v>1268</v>
      </c>
      <c r="J202" s="25" t="s">
        <v>1268</v>
      </c>
      <c r="K202" s="12">
        <v>6.85</v>
      </c>
      <c r="L202" s="25" t="s">
        <v>1268</v>
      </c>
      <c r="M202" s="25" t="s">
        <v>1268</v>
      </c>
      <c r="N202" s="25" t="s">
        <v>1268</v>
      </c>
      <c r="O202" s="25" t="s">
        <v>1268</v>
      </c>
      <c r="P202" s="10">
        <v>256532</v>
      </c>
      <c r="Q202" s="12">
        <v>1170</v>
      </c>
      <c r="R202" s="13">
        <v>6</v>
      </c>
      <c r="S202" s="13">
        <v>6.85</v>
      </c>
      <c r="T202" s="13">
        <v>1170</v>
      </c>
      <c r="U202" s="13">
        <v>-0.84999999999999964</v>
      </c>
      <c r="V202" s="13">
        <f t="shared" si="3"/>
        <v>585</v>
      </c>
    </row>
    <row r="203" spans="1:22" s="9" customFormat="1" ht="30" customHeight="1" x14ac:dyDescent="0.4">
      <c r="A203" s="10">
        <v>197</v>
      </c>
      <c r="B203" s="11" t="s">
        <v>1024</v>
      </c>
      <c r="C203" s="11" t="s">
        <v>1095</v>
      </c>
      <c r="D203" s="16" t="s">
        <v>269</v>
      </c>
      <c r="E203" s="10" t="s">
        <v>1055</v>
      </c>
      <c r="F203" s="26" t="s">
        <v>1267</v>
      </c>
      <c r="G203" s="25" t="s">
        <v>1272</v>
      </c>
      <c r="H203" s="25" t="s">
        <v>1268</v>
      </c>
      <c r="I203" s="25" t="s">
        <v>1268</v>
      </c>
      <c r="J203" s="25" t="s">
        <v>1268</v>
      </c>
      <c r="K203" s="25" t="s">
        <v>1268</v>
      </c>
      <c r="L203" s="25" t="s">
        <v>1268</v>
      </c>
      <c r="M203" s="25" t="s">
        <v>1268</v>
      </c>
      <c r="N203" s="25" t="s">
        <v>1268</v>
      </c>
      <c r="O203" s="25" t="s">
        <v>1268</v>
      </c>
      <c r="P203" s="10">
        <v>229155</v>
      </c>
      <c r="Q203" s="12"/>
      <c r="R203" s="13"/>
      <c r="S203" s="13"/>
      <c r="T203" s="13"/>
      <c r="U203" s="13"/>
      <c r="V203" s="13">
        <f t="shared" si="3"/>
        <v>0</v>
      </c>
    </row>
    <row r="204" spans="1:22" s="9" customFormat="1" ht="30" customHeight="1" x14ac:dyDescent="0.4">
      <c r="A204" s="10">
        <v>198</v>
      </c>
      <c r="B204" s="11" t="s">
        <v>1024</v>
      </c>
      <c r="C204" s="11" t="s">
        <v>1024</v>
      </c>
      <c r="D204" s="16" t="s">
        <v>270</v>
      </c>
      <c r="E204" s="10" t="s">
        <v>1055</v>
      </c>
      <c r="F204" s="26" t="s">
        <v>1267</v>
      </c>
      <c r="G204" s="25" t="s">
        <v>1272</v>
      </c>
      <c r="H204" s="25" t="s">
        <v>1268</v>
      </c>
      <c r="I204" s="25" t="s">
        <v>1268</v>
      </c>
      <c r="J204" s="25" t="s">
        <v>1268</v>
      </c>
      <c r="K204" s="12">
        <v>6.32</v>
      </c>
      <c r="L204" s="25" t="s">
        <v>1268</v>
      </c>
      <c r="M204" s="25" t="s">
        <v>1268</v>
      </c>
      <c r="N204" s="25" t="s">
        <v>1268</v>
      </c>
      <c r="O204" s="25" t="s">
        <v>1268</v>
      </c>
      <c r="P204" s="10">
        <v>247296</v>
      </c>
      <c r="Q204" s="12">
        <v>900</v>
      </c>
      <c r="R204" s="13">
        <v>6</v>
      </c>
      <c r="S204" s="13">
        <v>6.32</v>
      </c>
      <c r="T204" s="13">
        <v>900</v>
      </c>
      <c r="U204" s="13">
        <v>-0.32000000000000028</v>
      </c>
      <c r="V204" s="13">
        <f t="shared" si="3"/>
        <v>450</v>
      </c>
    </row>
    <row r="205" spans="1:22" s="9" customFormat="1" ht="30" customHeight="1" x14ac:dyDescent="0.4">
      <c r="A205" s="10">
        <v>199</v>
      </c>
      <c r="B205" s="11" t="s">
        <v>1024</v>
      </c>
      <c r="C205" s="11" t="s">
        <v>1024</v>
      </c>
      <c r="D205" s="16" t="s">
        <v>271</v>
      </c>
      <c r="E205" s="10" t="s">
        <v>1055</v>
      </c>
      <c r="F205" s="26" t="s">
        <v>1267</v>
      </c>
      <c r="G205" s="25" t="s">
        <v>1272</v>
      </c>
      <c r="H205" s="25" t="s">
        <v>1268</v>
      </c>
      <c r="I205" s="25" t="s">
        <v>1268</v>
      </c>
      <c r="J205" s="25" t="s">
        <v>1268</v>
      </c>
      <c r="K205" s="12">
        <v>6.65</v>
      </c>
      <c r="L205" s="25" t="s">
        <v>1268</v>
      </c>
      <c r="M205" s="25" t="s">
        <v>1268</v>
      </c>
      <c r="N205" s="25" t="s">
        <v>1268</v>
      </c>
      <c r="O205" s="25" t="s">
        <v>1268</v>
      </c>
      <c r="P205" s="10">
        <v>422616</v>
      </c>
      <c r="Q205" s="12">
        <v>1080</v>
      </c>
      <c r="R205" s="13">
        <v>6</v>
      </c>
      <c r="S205" s="13">
        <v>6.65</v>
      </c>
      <c r="T205" s="13">
        <v>1080</v>
      </c>
      <c r="U205" s="13">
        <v>-0.65000000000000036</v>
      </c>
      <c r="V205" s="13">
        <f t="shared" si="3"/>
        <v>540</v>
      </c>
    </row>
    <row r="206" spans="1:22" s="9" customFormat="1" ht="30" customHeight="1" x14ac:dyDescent="0.4">
      <c r="A206" s="10">
        <v>200</v>
      </c>
      <c r="B206" s="11" t="s">
        <v>1024</v>
      </c>
      <c r="C206" s="11" t="s">
        <v>1024</v>
      </c>
      <c r="D206" s="16" t="s">
        <v>272</v>
      </c>
      <c r="E206" s="10" t="s">
        <v>1057</v>
      </c>
      <c r="F206" s="26" t="s">
        <v>1267</v>
      </c>
      <c r="G206" s="25" t="s">
        <v>1272</v>
      </c>
      <c r="H206" s="25" t="s">
        <v>1268</v>
      </c>
      <c r="I206" s="25" t="s">
        <v>1268</v>
      </c>
      <c r="J206" s="25" t="s">
        <v>1268</v>
      </c>
      <c r="K206" s="12">
        <v>6.61</v>
      </c>
      <c r="L206" s="25" t="s">
        <v>1268</v>
      </c>
      <c r="M206" s="25" t="s">
        <v>1268</v>
      </c>
      <c r="N206" s="25" t="s">
        <v>1268</v>
      </c>
      <c r="O206" s="25" t="s">
        <v>1268</v>
      </c>
      <c r="P206" s="10">
        <v>25951</v>
      </c>
      <c r="Q206" s="12">
        <v>450</v>
      </c>
      <c r="R206" s="13">
        <v>7.5</v>
      </c>
      <c r="S206" s="13">
        <v>6.61</v>
      </c>
      <c r="T206" s="13">
        <v>450</v>
      </c>
      <c r="U206" s="13">
        <v>0.88999999999999968</v>
      </c>
      <c r="V206" s="13">
        <f t="shared" si="3"/>
        <v>225</v>
      </c>
    </row>
    <row r="207" spans="1:22" s="9" customFormat="1" ht="30" customHeight="1" x14ac:dyDescent="0.4">
      <c r="A207" s="10">
        <v>201</v>
      </c>
      <c r="B207" s="11" t="s">
        <v>1024</v>
      </c>
      <c r="C207" s="11" t="s">
        <v>1097</v>
      </c>
      <c r="D207" s="16" t="s">
        <v>273</v>
      </c>
      <c r="E207" s="10" t="s">
        <v>67</v>
      </c>
      <c r="F207" s="26" t="s">
        <v>1267</v>
      </c>
      <c r="G207" s="25" t="s">
        <v>1272</v>
      </c>
      <c r="H207" s="25" t="s">
        <v>1268</v>
      </c>
      <c r="I207" s="25" t="s">
        <v>1268</v>
      </c>
      <c r="J207" s="25" t="s">
        <v>1268</v>
      </c>
      <c r="K207" s="25" t="s">
        <v>1268</v>
      </c>
      <c r="L207" s="25" t="s">
        <v>1268</v>
      </c>
      <c r="M207" s="25" t="s">
        <v>1268</v>
      </c>
      <c r="N207" s="25" t="s">
        <v>1268</v>
      </c>
      <c r="O207" s="25" t="s">
        <v>1268</v>
      </c>
      <c r="P207" s="10">
        <v>16121</v>
      </c>
      <c r="Q207" s="12"/>
      <c r="R207" s="13"/>
      <c r="S207" s="13"/>
      <c r="T207" s="13"/>
      <c r="U207" s="13"/>
      <c r="V207" s="13">
        <f t="shared" si="3"/>
        <v>0</v>
      </c>
    </row>
    <row r="208" spans="1:22" s="9" customFormat="1" ht="30" customHeight="1" x14ac:dyDescent="0.4">
      <c r="A208" s="10">
        <v>202</v>
      </c>
      <c r="B208" s="11" t="s">
        <v>1024</v>
      </c>
      <c r="C208" s="11" t="s">
        <v>1097</v>
      </c>
      <c r="D208" s="16" t="s">
        <v>274</v>
      </c>
      <c r="E208" s="10" t="s">
        <v>1054</v>
      </c>
      <c r="F208" s="26" t="s">
        <v>1267</v>
      </c>
      <c r="G208" s="25" t="s">
        <v>1272</v>
      </c>
      <c r="H208" s="25" t="s">
        <v>1268</v>
      </c>
      <c r="I208" s="25" t="s">
        <v>1268</v>
      </c>
      <c r="J208" s="25" t="s">
        <v>1268</v>
      </c>
      <c r="K208" s="25" t="s">
        <v>1268</v>
      </c>
      <c r="L208" s="25" t="s">
        <v>1268</v>
      </c>
      <c r="M208" s="25" t="s">
        <v>1268</v>
      </c>
      <c r="N208" s="25" t="s">
        <v>1268</v>
      </c>
      <c r="O208" s="25" t="s">
        <v>1268</v>
      </c>
      <c r="P208" s="10">
        <v>258924</v>
      </c>
      <c r="Q208" s="12"/>
      <c r="R208" s="13"/>
      <c r="S208" s="13"/>
      <c r="T208" s="13"/>
      <c r="U208" s="13"/>
      <c r="V208" s="13">
        <f t="shared" si="3"/>
        <v>0</v>
      </c>
    </row>
    <row r="209" spans="1:22" s="9" customFormat="1" ht="30" customHeight="1" x14ac:dyDescent="0.4">
      <c r="A209" s="10">
        <v>203</v>
      </c>
      <c r="B209" s="11" t="s">
        <v>1024</v>
      </c>
      <c r="C209" s="11" t="s">
        <v>1024</v>
      </c>
      <c r="D209" s="16" t="s">
        <v>275</v>
      </c>
      <c r="E209" s="10" t="s">
        <v>67</v>
      </c>
      <c r="F209" s="26" t="s">
        <v>1267</v>
      </c>
      <c r="G209" s="25" t="s">
        <v>1272</v>
      </c>
      <c r="H209" s="25" t="s">
        <v>1268</v>
      </c>
      <c r="I209" s="25" t="s">
        <v>1268</v>
      </c>
      <c r="J209" s="25" t="s">
        <v>1268</v>
      </c>
      <c r="K209" s="25" t="s">
        <v>1268</v>
      </c>
      <c r="L209" s="25" t="s">
        <v>1268</v>
      </c>
      <c r="M209" s="25" t="s">
        <v>1268</v>
      </c>
      <c r="N209" s="25" t="s">
        <v>1268</v>
      </c>
      <c r="O209" s="25" t="s">
        <v>1268</v>
      </c>
      <c r="P209" s="10">
        <v>5169</v>
      </c>
      <c r="Q209" s="12"/>
      <c r="R209" s="13"/>
      <c r="S209" s="13"/>
      <c r="T209" s="13"/>
      <c r="U209" s="13"/>
      <c r="V209" s="13">
        <f t="shared" si="3"/>
        <v>0</v>
      </c>
    </row>
    <row r="210" spans="1:22" s="9" customFormat="1" ht="30" customHeight="1" x14ac:dyDescent="0.4">
      <c r="A210" s="10">
        <v>204</v>
      </c>
      <c r="B210" s="11" t="s">
        <v>1024</v>
      </c>
      <c r="C210" s="11" t="s">
        <v>1024</v>
      </c>
      <c r="D210" s="16" t="s">
        <v>276</v>
      </c>
      <c r="E210" s="10" t="s">
        <v>65</v>
      </c>
      <c r="F210" s="26" t="s">
        <v>1267</v>
      </c>
      <c r="G210" s="25" t="s">
        <v>1272</v>
      </c>
      <c r="H210" s="25" t="s">
        <v>1268</v>
      </c>
      <c r="I210" s="25" t="s">
        <v>1268</v>
      </c>
      <c r="J210" s="25" t="s">
        <v>1268</v>
      </c>
      <c r="K210" s="25" t="s">
        <v>1268</v>
      </c>
      <c r="L210" s="25" t="s">
        <v>1268</v>
      </c>
      <c r="M210" s="25" t="s">
        <v>1268</v>
      </c>
      <c r="N210" s="25" t="s">
        <v>1268</v>
      </c>
      <c r="O210" s="25" t="s">
        <v>1268</v>
      </c>
      <c r="P210" s="10">
        <v>16311</v>
      </c>
      <c r="Q210" s="12"/>
      <c r="R210" s="13"/>
      <c r="S210" s="13"/>
      <c r="T210" s="13"/>
      <c r="U210" s="13"/>
      <c r="V210" s="13">
        <f t="shared" si="3"/>
        <v>0</v>
      </c>
    </row>
    <row r="211" spans="1:22" s="9" customFormat="1" ht="30" customHeight="1" x14ac:dyDescent="0.4">
      <c r="A211" s="10">
        <v>205</v>
      </c>
      <c r="B211" s="11" t="s">
        <v>1024</v>
      </c>
      <c r="C211" s="11" t="s">
        <v>1024</v>
      </c>
      <c r="D211" s="16" t="s">
        <v>277</v>
      </c>
      <c r="E211" s="10" t="s">
        <v>1052</v>
      </c>
      <c r="F211" s="26" t="s">
        <v>1267</v>
      </c>
      <c r="G211" s="25" t="s">
        <v>1272</v>
      </c>
      <c r="H211" s="25" t="s">
        <v>1268</v>
      </c>
      <c r="I211" s="25" t="s">
        <v>1268</v>
      </c>
      <c r="J211" s="25" t="s">
        <v>1268</v>
      </c>
      <c r="K211" s="25" t="s">
        <v>1268</v>
      </c>
      <c r="L211" s="25" t="s">
        <v>1268</v>
      </c>
      <c r="M211" s="25" t="s">
        <v>1268</v>
      </c>
      <c r="N211" s="25" t="s">
        <v>1268</v>
      </c>
      <c r="O211" s="25" t="s">
        <v>1268</v>
      </c>
      <c r="P211" s="10">
        <v>123994</v>
      </c>
      <c r="Q211" s="12"/>
      <c r="R211" s="13"/>
      <c r="S211" s="13"/>
      <c r="T211" s="13"/>
      <c r="U211" s="13"/>
      <c r="V211" s="13">
        <f t="shared" si="3"/>
        <v>0</v>
      </c>
    </row>
    <row r="212" spans="1:22" s="9" customFormat="1" ht="30" customHeight="1" x14ac:dyDescent="0.4">
      <c r="A212" s="10">
        <v>206</v>
      </c>
      <c r="B212" s="11" t="s">
        <v>1024</v>
      </c>
      <c r="C212" s="11" t="s">
        <v>1024</v>
      </c>
      <c r="D212" s="16" t="s">
        <v>278</v>
      </c>
      <c r="E212" s="10" t="s">
        <v>1052</v>
      </c>
      <c r="F212" s="26" t="s">
        <v>1267</v>
      </c>
      <c r="G212" s="25" t="s">
        <v>1272</v>
      </c>
      <c r="H212" s="25" t="s">
        <v>1268</v>
      </c>
      <c r="I212" s="25" t="s">
        <v>1268</v>
      </c>
      <c r="J212" s="25" t="s">
        <v>1268</v>
      </c>
      <c r="K212" s="25" t="s">
        <v>1268</v>
      </c>
      <c r="L212" s="25" t="s">
        <v>1268</v>
      </c>
      <c r="M212" s="25" t="s">
        <v>1268</v>
      </c>
      <c r="N212" s="25" t="s">
        <v>1268</v>
      </c>
      <c r="O212" s="25" t="s">
        <v>1268</v>
      </c>
      <c r="P212" s="10">
        <v>435036</v>
      </c>
      <c r="Q212" s="12"/>
      <c r="R212" s="13"/>
      <c r="S212" s="13"/>
      <c r="T212" s="13"/>
      <c r="U212" s="13"/>
      <c r="V212" s="13">
        <f t="shared" si="3"/>
        <v>0</v>
      </c>
    </row>
    <row r="213" spans="1:22" s="9" customFormat="1" ht="30" customHeight="1" x14ac:dyDescent="0.4">
      <c r="A213" s="10">
        <v>207</v>
      </c>
      <c r="B213" s="11" t="s">
        <v>1024</v>
      </c>
      <c r="C213" s="11" t="s">
        <v>1024</v>
      </c>
      <c r="D213" s="16" t="s">
        <v>279</v>
      </c>
      <c r="E213" s="10" t="s">
        <v>1052</v>
      </c>
      <c r="F213" s="26" t="s">
        <v>1267</v>
      </c>
      <c r="G213" s="25" t="s">
        <v>1272</v>
      </c>
      <c r="H213" s="25" t="s">
        <v>1268</v>
      </c>
      <c r="I213" s="25" t="s">
        <v>1268</v>
      </c>
      <c r="J213" s="25" t="s">
        <v>1268</v>
      </c>
      <c r="K213" s="12">
        <v>9.14</v>
      </c>
      <c r="L213" s="25" t="s">
        <v>1268</v>
      </c>
      <c r="M213" s="25" t="s">
        <v>1268</v>
      </c>
      <c r="N213" s="25" t="s">
        <v>1268</v>
      </c>
      <c r="O213" s="25" t="s">
        <v>1268</v>
      </c>
      <c r="P213" s="10">
        <v>97235</v>
      </c>
      <c r="Q213" s="12">
        <v>1530</v>
      </c>
      <c r="R213" s="13">
        <v>8</v>
      </c>
      <c r="S213" s="13">
        <v>9.14</v>
      </c>
      <c r="T213" s="13">
        <v>1530</v>
      </c>
      <c r="U213" s="13">
        <v>-1.1400000000000006</v>
      </c>
      <c r="V213" s="13">
        <f t="shared" si="3"/>
        <v>765</v>
      </c>
    </row>
    <row r="214" spans="1:22" s="9" customFormat="1" ht="30" customHeight="1" x14ac:dyDescent="0.4">
      <c r="A214" s="10">
        <v>208</v>
      </c>
      <c r="B214" s="11" t="s">
        <v>1024</v>
      </c>
      <c r="C214" s="11" t="s">
        <v>1024</v>
      </c>
      <c r="D214" s="16" t="s">
        <v>280</v>
      </c>
      <c r="E214" s="10" t="s">
        <v>1055</v>
      </c>
      <c r="F214" s="26" t="s">
        <v>1267</v>
      </c>
      <c r="G214" s="25" t="s">
        <v>1272</v>
      </c>
      <c r="H214" s="25" t="s">
        <v>1268</v>
      </c>
      <c r="I214" s="25" t="s">
        <v>1268</v>
      </c>
      <c r="J214" s="25" t="s">
        <v>1268</v>
      </c>
      <c r="K214" s="12">
        <v>5</v>
      </c>
      <c r="L214" s="25" t="s">
        <v>1268</v>
      </c>
      <c r="M214" s="25" t="s">
        <v>1268</v>
      </c>
      <c r="N214" s="25" t="s">
        <v>1268</v>
      </c>
      <c r="O214" s="25" t="s">
        <v>1268</v>
      </c>
      <c r="P214" s="10">
        <v>307746</v>
      </c>
      <c r="Q214" s="12">
        <v>270</v>
      </c>
      <c r="R214" s="13">
        <v>6</v>
      </c>
      <c r="S214" s="13">
        <v>5</v>
      </c>
      <c r="T214" s="13">
        <v>270</v>
      </c>
      <c r="U214" s="13">
        <v>1</v>
      </c>
      <c r="V214" s="13">
        <f t="shared" si="3"/>
        <v>135</v>
      </c>
    </row>
    <row r="215" spans="1:22" s="9" customFormat="1" ht="30" customHeight="1" x14ac:dyDescent="0.4">
      <c r="A215" s="10">
        <v>209</v>
      </c>
      <c r="B215" s="11" t="s">
        <v>1024</v>
      </c>
      <c r="C215" s="11" t="s">
        <v>1024</v>
      </c>
      <c r="D215" s="16" t="s">
        <v>281</v>
      </c>
      <c r="E215" s="10" t="s">
        <v>1052</v>
      </c>
      <c r="F215" s="26" t="s">
        <v>1267</v>
      </c>
      <c r="G215" s="25" t="s">
        <v>1272</v>
      </c>
      <c r="H215" s="25" t="s">
        <v>1268</v>
      </c>
      <c r="I215" s="25" t="s">
        <v>1268</v>
      </c>
      <c r="J215" s="25" t="s">
        <v>1268</v>
      </c>
      <c r="K215" s="25" t="s">
        <v>1268</v>
      </c>
      <c r="L215" s="25" t="s">
        <v>1268</v>
      </c>
      <c r="M215" s="25" t="s">
        <v>1268</v>
      </c>
      <c r="N215" s="25" t="s">
        <v>1268</v>
      </c>
      <c r="O215" s="25" t="s">
        <v>1268</v>
      </c>
      <c r="P215" s="10">
        <v>243620</v>
      </c>
      <c r="Q215" s="12"/>
      <c r="R215" s="13"/>
      <c r="S215" s="13"/>
      <c r="T215" s="13"/>
      <c r="U215" s="13"/>
      <c r="V215" s="13">
        <f t="shared" si="3"/>
        <v>0</v>
      </c>
    </row>
    <row r="216" spans="1:22" s="9" customFormat="1" ht="30" customHeight="1" x14ac:dyDescent="0.4">
      <c r="A216" s="10">
        <v>210</v>
      </c>
      <c r="B216" s="11" t="s">
        <v>1023</v>
      </c>
      <c r="C216" s="11" t="s">
        <v>1098</v>
      </c>
      <c r="D216" s="16" t="s">
        <v>282</v>
      </c>
      <c r="E216" s="10" t="s">
        <v>67</v>
      </c>
      <c r="F216" s="26" t="s">
        <v>1267</v>
      </c>
      <c r="G216" s="25" t="s">
        <v>1272</v>
      </c>
      <c r="H216" s="25" t="s">
        <v>1268</v>
      </c>
      <c r="I216" s="25" t="s">
        <v>1268</v>
      </c>
      <c r="J216" s="25" t="s">
        <v>1268</v>
      </c>
      <c r="K216" s="25" t="s">
        <v>1268</v>
      </c>
      <c r="L216" s="25" t="s">
        <v>1268</v>
      </c>
      <c r="M216" s="25" t="s">
        <v>1268</v>
      </c>
      <c r="N216" s="25" t="s">
        <v>1268</v>
      </c>
      <c r="O216" s="25" t="s">
        <v>1268</v>
      </c>
      <c r="P216" s="10">
        <v>29336</v>
      </c>
      <c r="Q216" s="12"/>
      <c r="R216" s="13"/>
      <c r="S216" s="13"/>
      <c r="T216" s="13"/>
      <c r="U216" s="13"/>
      <c r="V216" s="13">
        <f t="shared" si="3"/>
        <v>0</v>
      </c>
    </row>
    <row r="217" spans="1:22" s="9" customFormat="1" ht="30" customHeight="1" x14ac:dyDescent="0.4">
      <c r="A217" s="10">
        <v>211</v>
      </c>
      <c r="B217" s="11" t="s">
        <v>1023</v>
      </c>
      <c r="C217" s="11" t="s">
        <v>1098</v>
      </c>
      <c r="D217" s="16" t="s">
        <v>283</v>
      </c>
      <c r="E217" s="10" t="s">
        <v>1054</v>
      </c>
      <c r="F217" s="26" t="s">
        <v>1267</v>
      </c>
      <c r="G217" s="25" t="s">
        <v>1272</v>
      </c>
      <c r="H217" s="25" t="s">
        <v>1268</v>
      </c>
      <c r="I217" s="25" t="s">
        <v>1268</v>
      </c>
      <c r="J217" s="25" t="s">
        <v>1268</v>
      </c>
      <c r="K217" s="25" t="s">
        <v>1268</v>
      </c>
      <c r="L217" s="25" t="s">
        <v>1268</v>
      </c>
      <c r="M217" s="25" t="s">
        <v>1268</v>
      </c>
      <c r="N217" s="25" t="s">
        <v>1268</v>
      </c>
      <c r="O217" s="25" t="s">
        <v>1268</v>
      </c>
      <c r="P217" s="10">
        <v>0</v>
      </c>
      <c r="Q217" s="12"/>
      <c r="R217" s="13">
        <v>5</v>
      </c>
      <c r="S217" s="13" t="e">
        <v>#N/A</v>
      </c>
      <c r="T217" s="13" t="e">
        <v>#N/A</v>
      </c>
      <c r="U217" s="13" t="e">
        <v>#N/A</v>
      </c>
      <c r="V217" s="13">
        <f t="shared" si="3"/>
        <v>0</v>
      </c>
    </row>
    <row r="218" spans="1:22" s="9" customFormat="1" ht="30" customHeight="1" x14ac:dyDescent="0.4">
      <c r="A218" s="10">
        <v>212</v>
      </c>
      <c r="B218" s="11" t="s">
        <v>1023</v>
      </c>
      <c r="C218" s="11" t="s">
        <v>1098</v>
      </c>
      <c r="D218" s="16" t="s">
        <v>284</v>
      </c>
      <c r="E218" s="10" t="s">
        <v>1057</v>
      </c>
      <c r="F218" s="26" t="s">
        <v>1267</v>
      </c>
      <c r="G218" s="25" t="s">
        <v>1272</v>
      </c>
      <c r="H218" s="25" t="s">
        <v>1268</v>
      </c>
      <c r="I218" s="25" t="s">
        <v>1268</v>
      </c>
      <c r="J218" s="25" t="s">
        <v>1268</v>
      </c>
      <c r="K218" s="12">
        <v>8.09</v>
      </c>
      <c r="L218" s="25" t="s">
        <v>1268</v>
      </c>
      <c r="M218" s="25" t="s">
        <v>1268</v>
      </c>
      <c r="N218" s="25" t="s">
        <v>1268</v>
      </c>
      <c r="O218" s="25" t="s">
        <v>1268</v>
      </c>
      <c r="P218" s="10">
        <v>160343</v>
      </c>
      <c r="Q218" s="12">
        <v>1170</v>
      </c>
      <c r="R218" s="13">
        <v>7.5</v>
      </c>
      <c r="S218" s="13">
        <v>8.09</v>
      </c>
      <c r="T218" s="13">
        <v>1170</v>
      </c>
      <c r="U218" s="13">
        <v>-0.58999999999999986</v>
      </c>
      <c r="V218" s="13">
        <f t="shared" si="3"/>
        <v>585</v>
      </c>
    </row>
    <row r="219" spans="1:22" s="9" customFormat="1" ht="30" customHeight="1" x14ac:dyDescent="0.4">
      <c r="A219" s="10">
        <v>213</v>
      </c>
      <c r="B219" s="11" t="s">
        <v>1023</v>
      </c>
      <c r="C219" s="11" t="s">
        <v>1099</v>
      </c>
      <c r="D219" s="16" t="s">
        <v>285</v>
      </c>
      <c r="E219" s="10" t="s">
        <v>67</v>
      </c>
      <c r="F219" s="26" t="s">
        <v>1267</v>
      </c>
      <c r="G219" s="25" t="s">
        <v>1272</v>
      </c>
      <c r="H219" s="25" t="s">
        <v>1268</v>
      </c>
      <c r="I219" s="25" t="s">
        <v>1268</v>
      </c>
      <c r="J219" s="25" t="s">
        <v>1268</v>
      </c>
      <c r="K219" s="25" t="s">
        <v>1268</v>
      </c>
      <c r="L219" s="25" t="s">
        <v>1268</v>
      </c>
      <c r="M219" s="25" t="s">
        <v>1268</v>
      </c>
      <c r="N219" s="25" t="s">
        <v>1268</v>
      </c>
      <c r="O219" s="25" t="s">
        <v>1268</v>
      </c>
      <c r="P219" s="10">
        <v>0</v>
      </c>
      <c r="Q219" s="12"/>
      <c r="R219" s="13">
        <v>1</v>
      </c>
      <c r="S219" s="13" t="e">
        <v>#N/A</v>
      </c>
      <c r="T219" s="13" t="e">
        <v>#N/A</v>
      </c>
      <c r="U219" s="13" t="e">
        <v>#N/A</v>
      </c>
      <c r="V219" s="13">
        <f t="shared" si="3"/>
        <v>0</v>
      </c>
    </row>
    <row r="220" spans="1:22" s="9" customFormat="1" ht="30" customHeight="1" x14ac:dyDescent="0.4">
      <c r="A220" s="10">
        <v>214</v>
      </c>
      <c r="B220" s="11" t="s">
        <v>1023</v>
      </c>
      <c r="C220" s="11" t="s">
        <v>1099</v>
      </c>
      <c r="D220" s="16" t="s">
        <v>286</v>
      </c>
      <c r="E220" s="10" t="s">
        <v>1052</v>
      </c>
      <c r="F220" s="26" t="s">
        <v>1267</v>
      </c>
      <c r="G220" s="25" t="s">
        <v>1272</v>
      </c>
      <c r="H220" s="25" t="s">
        <v>1268</v>
      </c>
      <c r="I220" s="25" t="s">
        <v>1268</v>
      </c>
      <c r="J220" s="25" t="s">
        <v>1268</v>
      </c>
      <c r="K220" s="25" t="s">
        <v>1268</v>
      </c>
      <c r="L220" s="25" t="s">
        <v>1268</v>
      </c>
      <c r="M220" s="25" t="s">
        <v>1268</v>
      </c>
      <c r="N220" s="25" t="s">
        <v>1268</v>
      </c>
      <c r="O220" s="25" t="s">
        <v>1268</v>
      </c>
      <c r="P220" s="10">
        <v>36819</v>
      </c>
      <c r="Q220" s="12"/>
      <c r="R220" s="13"/>
      <c r="S220" s="13"/>
      <c r="T220" s="13"/>
      <c r="U220" s="13"/>
      <c r="V220" s="13">
        <f t="shared" si="3"/>
        <v>0</v>
      </c>
    </row>
    <row r="221" spans="1:22" s="9" customFormat="1" ht="30" customHeight="1" x14ac:dyDescent="0.4">
      <c r="A221" s="10">
        <v>215</v>
      </c>
      <c r="B221" s="11" t="s">
        <v>1023</v>
      </c>
      <c r="C221" s="11" t="s">
        <v>1099</v>
      </c>
      <c r="D221" s="16" t="s">
        <v>287</v>
      </c>
      <c r="E221" s="10" t="s">
        <v>1052</v>
      </c>
      <c r="F221" s="26" t="s">
        <v>1267</v>
      </c>
      <c r="G221" s="25" t="s">
        <v>1272</v>
      </c>
      <c r="H221" s="25" t="s">
        <v>1268</v>
      </c>
      <c r="I221" s="25" t="s">
        <v>1268</v>
      </c>
      <c r="J221" s="25" t="s">
        <v>1268</v>
      </c>
      <c r="K221" s="12">
        <v>7.13</v>
      </c>
      <c r="L221" s="25" t="s">
        <v>1268</v>
      </c>
      <c r="M221" s="25" t="s">
        <v>1268</v>
      </c>
      <c r="N221" s="25" t="s">
        <v>1268</v>
      </c>
      <c r="O221" s="25" t="s">
        <v>1268</v>
      </c>
      <c r="P221" s="10">
        <v>845176</v>
      </c>
      <c r="Q221" s="12">
        <v>540</v>
      </c>
      <c r="R221" s="13">
        <v>8</v>
      </c>
      <c r="S221" s="13">
        <v>7.13</v>
      </c>
      <c r="T221" s="13">
        <v>540</v>
      </c>
      <c r="U221" s="13">
        <v>0.87000000000000011</v>
      </c>
      <c r="V221" s="13">
        <f t="shared" si="3"/>
        <v>270</v>
      </c>
    </row>
    <row r="222" spans="1:22" s="9" customFormat="1" ht="30" customHeight="1" x14ac:dyDescent="0.4">
      <c r="A222" s="10">
        <v>216</v>
      </c>
      <c r="B222" s="11" t="s">
        <v>1023</v>
      </c>
      <c r="C222" s="11" t="s">
        <v>1099</v>
      </c>
      <c r="D222" s="16" t="s">
        <v>288</v>
      </c>
      <c r="E222" s="10" t="s">
        <v>1055</v>
      </c>
      <c r="F222" s="26" t="s">
        <v>1267</v>
      </c>
      <c r="G222" s="25" t="s">
        <v>1272</v>
      </c>
      <c r="H222" s="25" t="s">
        <v>1268</v>
      </c>
      <c r="I222" s="25" t="s">
        <v>1268</v>
      </c>
      <c r="J222" s="25" t="s">
        <v>1268</v>
      </c>
      <c r="K222" s="25" t="s">
        <v>1268</v>
      </c>
      <c r="L222" s="25" t="s">
        <v>1268</v>
      </c>
      <c r="M222" s="25" t="s">
        <v>1268</v>
      </c>
      <c r="N222" s="25" t="s">
        <v>1268</v>
      </c>
      <c r="O222" s="25" t="s">
        <v>1268</v>
      </c>
      <c r="P222" s="10">
        <v>28375</v>
      </c>
      <c r="Q222" s="12"/>
      <c r="R222" s="13"/>
      <c r="S222" s="13"/>
      <c r="T222" s="13"/>
      <c r="U222" s="13"/>
      <c r="V222" s="13">
        <f t="shared" si="3"/>
        <v>0</v>
      </c>
    </row>
    <row r="223" spans="1:22" s="9" customFormat="1" ht="30" customHeight="1" x14ac:dyDescent="0.4">
      <c r="A223" s="10">
        <v>217</v>
      </c>
      <c r="B223" s="11" t="s">
        <v>1023</v>
      </c>
      <c r="C223" s="11" t="s">
        <v>1023</v>
      </c>
      <c r="D223" s="16" t="s">
        <v>289</v>
      </c>
      <c r="E223" s="10" t="s">
        <v>67</v>
      </c>
      <c r="F223" s="26" t="s">
        <v>1267</v>
      </c>
      <c r="G223" s="25" t="s">
        <v>1272</v>
      </c>
      <c r="H223" s="25" t="s">
        <v>1268</v>
      </c>
      <c r="I223" s="25" t="s">
        <v>1268</v>
      </c>
      <c r="J223" s="25" t="s">
        <v>1268</v>
      </c>
      <c r="K223" s="25" t="s">
        <v>1268</v>
      </c>
      <c r="L223" s="25" t="s">
        <v>1268</v>
      </c>
      <c r="M223" s="25" t="s">
        <v>1268</v>
      </c>
      <c r="N223" s="25" t="s">
        <v>1268</v>
      </c>
      <c r="O223" s="25" t="s">
        <v>1268</v>
      </c>
      <c r="P223" s="10">
        <v>68217</v>
      </c>
      <c r="Q223" s="12"/>
      <c r="R223" s="13"/>
      <c r="S223" s="13"/>
      <c r="T223" s="13"/>
      <c r="U223" s="13"/>
      <c r="V223" s="13">
        <f t="shared" si="3"/>
        <v>0</v>
      </c>
    </row>
    <row r="224" spans="1:22" s="9" customFormat="1" ht="30" customHeight="1" x14ac:dyDescent="0.4">
      <c r="A224" s="10">
        <v>218</v>
      </c>
      <c r="B224" s="11" t="s">
        <v>1023</v>
      </c>
      <c r="C224" s="11" t="s">
        <v>1023</v>
      </c>
      <c r="D224" s="16" t="s">
        <v>290</v>
      </c>
      <c r="E224" s="10" t="s">
        <v>1052</v>
      </c>
      <c r="F224" s="26" t="s">
        <v>1267</v>
      </c>
      <c r="G224" s="25" t="s">
        <v>1272</v>
      </c>
      <c r="H224" s="25" t="s">
        <v>1268</v>
      </c>
      <c r="I224" s="25" t="s">
        <v>1268</v>
      </c>
      <c r="J224" s="25" t="s">
        <v>1268</v>
      </c>
      <c r="K224" s="25" t="s">
        <v>1268</v>
      </c>
      <c r="L224" s="25" t="s">
        <v>1268</v>
      </c>
      <c r="M224" s="25" t="s">
        <v>1268</v>
      </c>
      <c r="N224" s="25" t="s">
        <v>1268</v>
      </c>
      <c r="O224" s="25" t="s">
        <v>1268</v>
      </c>
      <c r="P224" s="10">
        <v>55641</v>
      </c>
      <c r="Q224" s="12"/>
      <c r="R224" s="13"/>
      <c r="S224" s="13"/>
      <c r="T224" s="13"/>
      <c r="U224" s="13"/>
      <c r="V224" s="13">
        <f t="shared" si="3"/>
        <v>0</v>
      </c>
    </row>
    <row r="225" spans="1:22" s="9" customFormat="1" ht="30" customHeight="1" x14ac:dyDescent="0.4">
      <c r="A225" s="10">
        <v>219</v>
      </c>
      <c r="B225" s="11" t="s">
        <v>1023</v>
      </c>
      <c r="C225" s="11" t="s">
        <v>1023</v>
      </c>
      <c r="D225" s="16" t="s">
        <v>291</v>
      </c>
      <c r="E225" s="10" t="s">
        <v>1052</v>
      </c>
      <c r="F225" s="26" t="s">
        <v>1267</v>
      </c>
      <c r="G225" s="25" t="s">
        <v>1272</v>
      </c>
      <c r="H225" s="25" t="s">
        <v>1268</v>
      </c>
      <c r="I225" s="25" t="s">
        <v>1268</v>
      </c>
      <c r="J225" s="25" t="s">
        <v>1268</v>
      </c>
      <c r="K225" s="25" t="s">
        <v>1268</v>
      </c>
      <c r="L225" s="25" t="s">
        <v>1268</v>
      </c>
      <c r="M225" s="25" t="s">
        <v>1268</v>
      </c>
      <c r="N225" s="25" t="s">
        <v>1268</v>
      </c>
      <c r="O225" s="25" t="s">
        <v>1268</v>
      </c>
      <c r="P225" s="10">
        <v>209794</v>
      </c>
      <c r="Q225" s="12"/>
      <c r="R225" s="13"/>
      <c r="S225" s="13"/>
      <c r="T225" s="13"/>
      <c r="U225" s="13"/>
      <c r="V225" s="13">
        <f t="shared" si="3"/>
        <v>0</v>
      </c>
    </row>
    <row r="226" spans="1:22" s="9" customFormat="1" ht="30" customHeight="1" x14ac:dyDescent="0.4">
      <c r="A226" s="10">
        <v>220</v>
      </c>
      <c r="B226" s="11" t="s">
        <v>1023</v>
      </c>
      <c r="C226" s="11" t="s">
        <v>1023</v>
      </c>
      <c r="D226" s="16" t="s">
        <v>292</v>
      </c>
      <c r="E226" s="10" t="s">
        <v>1054</v>
      </c>
      <c r="F226" s="26" t="s">
        <v>1267</v>
      </c>
      <c r="G226" s="25" t="s">
        <v>1272</v>
      </c>
      <c r="H226" s="25" t="s">
        <v>1268</v>
      </c>
      <c r="I226" s="25" t="s">
        <v>1268</v>
      </c>
      <c r="J226" s="25" t="s">
        <v>1268</v>
      </c>
      <c r="K226" s="12">
        <v>8.6</v>
      </c>
      <c r="L226" s="25" t="s">
        <v>1268</v>
      </c>
      <c r="M226" s="25" t="s">
        <v>1268</v>
      </c>
      <c r="N226" s="25" t="s">
        <v>1268</v>
      </c>
      <c r="O226" s="25" t="s">
        <v>1268</v>
      </c>
      <c r="P226" s="10">
        <v>234983</v>
      </c>
      <c r="Q226" s="12">
        <v>2340</v>
      </c>
      <c r="R226" s="13">
        <v>5</v>
      </c>
      <c r="S226" s="13">
        <v>8.6</v>
      </c>
      <c r="T226" s="13">
        <v>2340</v>
      </c>
      <c r="U226" s="13">
        <v>-3.5999999999999996</v>
      </c>
      <c r="V226" s="13">
        <f t="shared" si="3"/>
        <v>1170</v>
      </c>
    </row>
    <row r="227" spans="1:22" s="9" customFormat="1" ht="30" customHeight="1" x14ac:dyDescent="0.4">
      <c r="A227" s="10">
        <v>221</v>
      </c>
      <c r="B227" s="11" t="s">
        <v>1023</v>
      </c>
      <c r="C227" s="11" t="s">
        <v>1023</v>
      </c>
      <c r="D227" s="16" t="s">
        <v>293</v>
      </c>
      <c r="E227" s="10" t="s">
        <v>1054</v>
      </c>
      <c r="F227" s="26" t="s">
        <v>1267</v>
      </c>
      <c r="G227" s="25" t="s">
        <v>1272</v>
      </c>
      <c r="H227" s="25" t="s">
        <v>1268</v>
      </c>
      <c r="I227" s="25" t="s">
        <v>1268</v>
      </c>
      <c r="J227" s="25" t="s">
        <v>1268</v>
      </c>
      <c r="K227" s="12">
        <v>7.84</v>
      </c>
      <c r="L227" s="25" t="s">
        <v>1268</v>
      </c>
      <c r="M227" s="25" t="s">
        <v>1268</v>
      </c>
      <c r="N227" s="25" t="s">
        <v>1268</v>
      </c>
      <c r="O227" s="25" t="s">
        <v>1268</v>
      </c>
      <c r="P227" s="10">
        <v>478921</v>
      </c>
      <c r="Q227" s="12">
        <v>1980</v>
      </c>
      <c r="R227" s="13">
        <v>5</v>
      </c>
      <c r="S227" s="13">
        <v>7.84</v>
      </c>
      <c r="T227" s="13">
        <v>1980</v>
      </c>
      <c r="U227" s="13">
        <v>-2.84</v>
      </c>
      <c r="V227" s="13">
        <f t="shared" si="3"/>
        <v>990</v>
      </c>
    </row>
    <row r="228" spans="1:22" s="9" customFormat="1" ht="30" customHeight="1" x14ac:dyDescent="0.4">
      <c r="A228" s="10">
        <v>222</v>
      </c>
      <c r="B228" s="11" t="s">
        <v>1023</v>
      </c>
      <c r="C228" s="11" t="s">
        <v>1023</v>
      </c>
      <c r="D228" s="16" t="s">
        <v>294</v>
      </c>
      <c r="E228" s="10" t="s">
        <v>1054</v>
      </c>
      <c r="F228" s="26" t="s">
        <v>1267</v>
      </c>
      <c r="G228" s="25" t="s">
        <v>1272</v>
      </c>
      <c r="H228" s="25" t="s">
        <v>1268</v>
      </c>
      <c r="I228" s="25" t="s">
        <v>1268</v>
      </c>
      <c r="J228" s="25" t="s">
        <v>1268</v>
      </c>
      <c r="K228" s="25" t="s">
        <v>1268</v>
      </c>
      <c r="L228" s="25" t="s">
        <v>1268</v>
      </c>
      <c r="M228" s="25" t="s">
        <v>1268</v>
      </c>
      <c r="N228" s="25" t="s">
        <v>1268</v>
      </c>
      <c r="O228" s="25" t="s">
        <v>1268</v>
      </c>
      <c r="P228" s="10">
        <v>304120</v>
      </c>
      <c r="Q228" s="12"/>
      <c r="R228" s="13"/>
      <c r="S228" s="13"/>
      <c r="T228" s="13"/>
      <c r="U228" s="13"/>
      <c r="V228" s="13">
        <f t="shared" si="3"/>
        <v>0</v>
      </c>
    </row>
    <row r="229" spans="1:22" s="9" customFormat="1" ht="30" customHeight="1" x14ac:dyDescent="0.4">
      <c r="A229" s="10">
        <v>223</v>
      </c>
      <c r="B229" s="11" t="s">
        <v>1023</v>
      </c>
      <c r="C229" s="11" t="s">
        <v>1023</v>
      </c>
      <c r="D229" s="16" t="s">
        <v>295</v>
      </c>
      <c r="E229" s="10" t="s">
        <v>1052</v>
      </c>
      <c r="F229" s="26" t="s">
        <v>1267</v>
      </c>
      <c r="G229" s="25" t="s">
        <v>1272</v>
      </c>
      <c r="H229" s="25" t="s">
        <v>1268</v>
      </c>
      <c r="I229" s="25" t="s">
        <v>1268</v>
      </c>
      <c r="J229" s="25" t="s">
        <v>1268</v>
      </c>
      <c r="K229" s="12">
        <v>9.5</v>
      </c>
      <c r="L229" s="25" t="s">
        <v>1268</v>
      </c>
      <c r="M229" s="25" t="s">
        <v>1268</v>
      </c>
      <c r="N229" s="25" t="s">
        <v>1268</v>
      </c>
      <c r="O229" s="25" t="s">
        <v>1268</v>
      </c>
      <c r="P229" s="10">
        <v>349805</v>
      </c>
      <c r="Q229" s="12">
        <v>1710</v>
      </c>
      <c r="R229" s="13">
        <v>8</v>
      </c>
      <c r="S229" s="13">
        <v>9.5</v>
      </c>
      <c r="T229" s="13">
        <v>1710</v>
      </c>
      <c r="U229" s="13">
        <v>-1.5</v>
      </c>
      <c r="V229" s="13">
        <f t="shared" si="3"/>
        <v>855</v>
      </c>
    </row>
    <row r="230" spans="1:22" s="9" customFormat="1" ht="30" customHeight="1" x14ac:dyDescent="0.4">
      <c r="A230" s="10">
        <v>224</v>
      </c>
      <c r="B230" s="11" t="s">
        <v>1023</v>
      </c>
      <c r="C230" s="11" t="s">
        <v>1100</v>
      </c>
      <c r="D230" s="16" t="s">
        <v>296</v>
      </c>
      <c r="E230" s="10" t="s">
        <v>67</v>
      </c>
      <c r="F230" s="26" t="s">
        <v>1267</v>
      </c>
      <c r="G230" s="25" t="s">
        <v>1272</v>
      </c>
      <c r="H230" s="25" t="s">
        <v>1268</v>
      </c>
      <c r="I230" s="25" t="s">
        <v>1268</v>
      </c>
      <c r="J230" s="25" t="s">
        <v>1268</v>
      </c>
      <c r="K230" s="25" t="s">
        <v>1268</v>
      </c>
      <c r="L230" s="25" t="s">
        <v>1268</v>
      </c>
      <c r="M230" s="25" t="s">
        <v>1268</v>
      </c>
      <c r="N230" s="25" t="s">
        <v>1268</v>
      </c>
      <c r="O230" s="25" t="s">
        <v>1268</v>
      </c>
      <c r="P230" s="10">
        <v>-4931</v>
      </c>
      <c r="Q230" s="12"/>
      <c r="R230" s="13"/>
      <c r="S230" s="13"/>
      <c r="T230" s="13"/>
      <c r="U230" s="13"/>
      <c r="V230" s="13">
        <f t="shared" si="3"/>
        <v>0</v>
      </c>
    </row>
    <row r="231" spans="1:22" s="9" customFormat="1" ht="30" customHeight="1" x14ac:dyDescent="0.4">
      <c r="A231" s="10">
        <v>225</v>
      </c>
      <c r="B231" s="11" t="s">
        <v>1023</v>
      </c>
      <c r="C231" s="11" t="s">
        <v>1100</v>
      </c>
      <c r="D231" s="16" t="s">
        <v>297</v>
      </c>
      <c r="E231" s="10" t="s">
        <v>1052</v>
      </c>
      <c r="F231" s="26" t="s">
        <v>1267</v>
      </c>
      <c r="G231" s="25" t="s">
        <v>1272</v>
      </c>
      <c r="H231" s="25" t="s">
        <v>1268</v>
      </c>
      <c r="I231" s="25" t="s">
        <v>1268</v>
      </c>
      <c r="J231" s="25" t="s">
        <v>1268</v>
      </c>
      <c r="K231" s="12">
        <v>7.61</v>
      </c>
      <c r="L231" s="25" t="s">
        <v>1268</v>
      </c>
      <c r="M231" s="25" t="s">
        <v>1268</v>
      </c>
      <c r="N231" s="25" t="s">
        <v>1268</v>
      </c>
      <c r="O231" s="25" t="s">
        <v>1268</v>
      </c>
      <c r="P231" s="10">
        <v>107052</v>
      </c>
      <c r="Q231" s="12">
        <v>810</v>
      </c>
      <c r="R231" s="13">
        <v>8</v>
      </c>
      <c r="S231" s="13">
        <v>7.61</v>
      </c>
      <c r="T231" s="13">
        <v>810</v>
      </c>
      <c r="U231" s="13">
        <v>0.38999999999999968</v>
      </c>
      <c r="V231" s="13">
        <f t="shared" si="3"/>
        <v>405</v>
      </c>
    </row>
    <row r="232" spans="1:22" s="9" customFormat="1" ht="30" customHeight="1" x14ac:dyDescent="0.4">
      <c r="A232" s="10">
        <v>226</v>
      </c>
      <c r="B232" s="11" t="s">
        <v>1023</v>
      </c>
      <c r="C232" s="11" t="s">
        <v>1101</v>
      </c>
      <c r="D232" s="16" t="s">
        <v>298</v>
      </c>
      <c r="E232" s="10" t="s">
        <v>1052</v>
      </c>
      <c r="F232" s="26" t="s">
        <v>1267</v>
      </c>
      <c r="G232" s="25" t="s">
        <v>1272</v>
      </c>
      <c r="H232" s="25" t="s">
        <v>1268</v>
      </c>
      <c r="I232" s="25" t="s">
        <v>1268</v>
      </c>
      <c r="J232" s="25" t="s">
        <v>1268</v>
      </c>
      <c r="K232" s="25" t="s">
        <v>1268</v>
      </c>
      <c r="L232" s="25" t="s">
        <v>1268</v>
      </c>
      <c r="M232" s="25" t="s">
        <v>1268</v>
      </c>
      <c r="N232" s="25" t="s">
        <v>1268</v>
      </c>
      <c r="O232" s="25" t="s">
        <v>1268</v>
      </c>
      <c r="P232" s="10">
        <v>8398</v>
      </c>
      <c r="Q232" s="12"/>
      <c r="R232" s="13"/>
      <c r="S232" s="13"/>
      <c r="T232" s="13"/>
      <c r="U232" s="13"/>
      <c r="V232" s="13">
        <f t="shared" si="3"/>
        <v>0</v>
      </c>
    </row>
    <row r="233" spans="1:22" s="9" customFormat="1" ht="30" customHeight="1" x14ac:dyDescent="0.4">
      <c r="A233" s="10">
        <v>227</v>
      </c>
      <c r="B233" s="11" t="s">
        <v>1023</v>
      </c>
      <c r="C233" s="11" t="s">
        <v>1101</v>
      </c>
      <c r="D233" s="16" t="s">
        <v>299</v>
      </c>
      <c r="E233" s="10" t="s">
        <v>1054</v>
      </c>
      <c r="F233" s="26" t="s">
        <v>1267</v>
      </c>
      <c r="G233" s="25" t="s">
        <v>1272</v>
      </c>
      <c r="H233" s="25" t="s">
        <v>1268</v>
      </c>
      <c r="I233" s="25" t="s">
        <v>1268</v>
      </c>
      <c r="J233" s="25" t="s">
        <v>1268</v>
      </c>
      <c r="K233" s="25" t="s">
        <v>1268</v>
      </c>
      <c r="L233" s="25" t="s">
        <v>1268</v>
      </c>
      <c r="M233" s="25" t="s">
        <v>1268</v>
      </c>
      <c r="N233" s="25" t="s">
        <v>1268</v>
      </c>
      <c r="O233" s="25" t="s">
        <v>1268</v>
      </c>
      <c r="P233" s="10">
        <v>70850</v>
      </c>
      <c r="Q233" s="12"/>
      <c r="R233" s="13"/>
      <c r="S233" s="13"/>
      <c r="T233" s="13"/>
      <c r="U233" s="13"/>
      <c r="V233" s="13">
        <f t="shared" si="3"/>
        <v>0</v>
      </c>
    </row>
    <row r="234" spans="1:22" s="9" customFormat="1" ht="30" customHeight="1" x14ac:dyDescent="0.4">
      <c r="A234" s="10">
        <v>228</v>
      </c>
      <c r="B234" s="11" t="s">
        <v>1023</v>
      </c>
      <c r="C234" s="11" t="s">
        <v>1101</v>
      </c>
      <c r="D234" s="16" t="s">
        <v>300</v>
      </c>
      <c r="E234" s="10" t="s">
        <v>1052</v>
      </c>
      <c r="F234" s="26" t="s">
        <v>1267</v>
      </c>
      <c r="G234" s="25" t="s">
        <v>1272</v>
      </c>
      <c r="H234" s="25" t="s">
        <v>1268</v>
      </c>
      <c r="I234" s="25" t="s">
        <v>1268</v>
      </c>
      <c r="J234" s="25" t="s">
        <v>1268</v>
      </c>
      <c r="K234" s="25" t="s">
        <v>1268</v>
      </c>
      <c r="L234" s="25" t="s">
        <v>1268</v>
      </c>
      <c r="M234" s="25" t="s">
        <v>1268</v>
      </c>
      <c r="N234" s="25" t="s">
        <v>1268</v>
      </c>
      <c r="O234" s="25" t="s">
        <v>1268</v>
      </c>
      <c r="P234" s="10">
        <v>0</v>
      </c>
      <c r="Q234" s="12"/>
      <c r="R234" s="13">
        <v>8</v>
      </c>
      <c r="S234" s="13" t="e">
        <v>#N/A</v>
      </c>
      <c r="T234" s="13" t="e">
        <v>#N/A</v>
      </c>
      <c r="U234" s="13" t="e">
        <v>#N/A</v>
      </c>
      <c r="V234" s="13">
        <f t="shared" si="3"/>
        <v>0</v>
      </c>
    </row>
    <row r="235" spans="1:22" s="9" customFormat="1" ht="30" customHeight="1" x14ac:dyDescent="0.4">
      <c r="A235" s="10">
        <v>229</v>
      </c>
      <c r="B235" s="11" t="s">
        <v>1023</v>
      </c>
      <c r="C235" s="11" t="s">
        <v>1102</v>
      </c>
      <c r="D235" s="16" t="s">
        <v>301</v>
      </c>
      <c r="E235" s="10" t="s">
        <v>67</v>
      </c>
      <c r="F235" s="26" t="s">
        <v>1267</v>
      </c>
      <c r="G235" s="25" t="s">
        <v>1272</v>
      </c>
      <c r="H235" s="25" t="s">
        <v>1268</v>
      </c>
      <c r="I235" s="25" t="s">
        <v>1268</v>
      </c>
      <c r="J235" s="25" t="s">
        <v>1268</v>
      </c>
      <c r="K235" s="25" t="s">
        <v>1268</v>
      </c>
      <c r="L235" s="25" t="s">
        <v>1268</v>
      </c>
      <c r="M235" s="25" t="s">
        <v>1268</v>
      </c>
      <c r="N235" s="25" t="s">
        <v>1268</v>
      </c>
      <c r="O235" s="25" t="s">
        <v>1268</v>
      </c>
      <c r="P235" s="10">
        <v>14703</v>
      </c>
      <c r="Q235" s="12"/>
      <c r="R235" s="13"/>
      <c r="S235" s="13"/>
      <c r="T235" s="13"/>
      <c r="U235" s="13"/>
      <c r="V235" s="13">
        <f t="shared" si="3"/>
        <v>0</v>
      </c>
    </row>
    <row r="236" spans="1:22" s="9" customFormat="1" ht="30" customHeight="1" x14ac:dyDescent="0.4">
      <c r="A236" s="10">
        <v>230</v>
      </c>
      <c r="B236" s="11" t="s">
        <v>1023</v>
      </c>
      <c r="C236" s="11" t="s">
        <v>1102</v>
      </c>
      <c r="D236" s="16" t="s">
        <v>302</v>
      </c>
      <c r="E236" s="10" t="s">
        <v>1055</v>
      </c>
      <c r="F236" s="26" t="s">
        <v>1267</v>
      </c>
      <c r="G236" s="25" t="s">
        <v>1272</v>
      </c>
      <c r="H236" s="25" t="s">
        <v>1268</v>
      </c>
      <c r="I236" s="25" t="s">
        <v>1268</v>
      </c>
      <c r="J236" s="25" t="s">
        <v>1268</v>
      </c>
      <c r="K236" s="12">
        <v>6.78</v>
      </c>
      <c r="L236" s="25" t="s">
        <v>1268</v>
      </c>
      <c r="M236" s="25" t="s">
        <v>1268</v>
      </c>
      <c r="N236" s="25" t="s">
        <v>1268</v>
      </c>
      <c r="O236" s="25" t="s">
        <v>1268</v>
      </c>
      <c r="P236" s="10">
        <v>262377</v>
      </c>
      <c r="Q236" s="12">
        <v>1080</v>
      </c>
      <c r="R236" s="13">
        <v>6</v>
      </c>
      <c r="S236" s="13">
        <v>6.78</v>
      </c>
      <c r="T236" s="13">
        <v>1080</v>
      </c>
      <c r="U236" s="13">
        <v>-0.78000000000000025</v>
      </c>
      <c r="V236" s="13">
        <f t="shared" si="3"/>
        <v>540</v>
      </c>
    </row>
    <row r="237" spans="1:22" s="9" customFormat="1" ht="30" customHeight="1" x14ac:dyDescent="0.4">
      <c r="A237" s="10">
        <v>231</v>
      </c>
      <c r="B237" s="11" t="s">
        <v>1023</v>
      </c>
      <c r="C237" s="11" t="s">
        <v>1023</v>
      </c>
      <c r="D237" s="16" t="s">
        <v>303</v>
      </c>
      <c r="E237" s="10" t="s">
        <v>1052</v>
      </c>
      <c r="F237" s="26" t="s">
        <v>1267</v>
      </c>
      <c r="G237" s="25" t="s">
        <v>1272</v>
      </c>
      <c r="H237" s="25" t="s">
        <v>1268</v>
      </c>
      <c r="I237" s="25" t="s">
        <v>1268</v>
      </c>
      <c r="J237" s="25" t="s">
        <v>1268</v>
      </c>
      <c r="K237" s="25" t="s">
        <v>1268</v>
      </c>
      <c r="L237" s="25" t="s">
        <v>1268</v>
      </c>
      <c r="M237" s="25" t="s">
        <v>1268</v>
      </c>
      <c r="N237" s="25" t="s">
        <v>1268</v>
      </c>
      <c r="O237" s="25" t="s">
        <v>1268</v>
      </c>
      <c r="P237" s="10">
        <v>244456</v>
      </c>
      <c r="Q237" s="12"/>
      <c r="R237" s="13"/>
      <c r="S237" s="13"/>
      <c r="T237" s="13"/>
      <c r="U237" s="13"/>
      <c r="V237" s="13">
        <f t="shared" si="3"/>
        <v>0</v>
      </c>
    </row>
    <row r="238" spans="1:22" s="9" customFormat="1" ht="30" customHeight="1" x14ac:dyDescent="0.4">
      <c r="A238" s="10">
        <v>232</v>
      </c>
      <c r="B238" s="11" t="s">
        <v>1023</v>
      </c>
      <c r="C238" s="11" t="s">
        <v>1102</v>
      </c>
      <c r="D238" s="16" t="s">
        <v>304</v>
      </c>
      <c r="E238" s="10" t="s">
        <v>1057</v>
      </c>
      <c r="F238" s="26" t="s">
        <v>1267</v>
      </c>
      <c r="G238" s="25" t="s">
        <v>1272</v>
      </c>
      <c r="H238" s="25" t="s">
        <v>1268</v>
      </c>
      <c r="I238" s="25" t="s">
        <v>1268</v>
      </c>
      <c r="J238" s="25" t="s">
        <v>1268</v>
      </c>
      <c r="K238" s="25" t="s">
        <v>1268</v>
      </c>
      <c r="L238" s="25" t="s">
        <v>1268</v>
      </c>
      <c r="M238" s="25" t="s">
        <v>1268</v>
      </c>
      <c r="N238" s="25" t="s">
        <v>1268</v>
      </c>
      <c r="O238" s="25" t="s">
        <v>1268</v>
      </c>
      <c r="P238" s="10">
        <v>134510</v>
      </c>
      <c r="Q238" s="12"/>
      <c r="R238" s="13"/>
      <c r="S238" s="13"/>
      <c r="T238" s="13"/>
      <c r="U238" s="13"/>
      <c r="V238" s="13">
        <f t="shared" si="3"/>
        <v>0</v>
      </c>
    </row>
    <row r="239" spans="1:22" s="9" customFormat="1" ht="30" customHeight="1" x14ac:dyDescent="0.4">
      <c r="A239" s="10">
        <v>233</v>
      </c>
      <c r="B239" s="11" t="s">
        <v>1025</v>
      </c>
      <c r="C239" s="11" t="s">
        <v>1103</v>
      </c>
      <c r="D239" s="16" t="s">
        <v>305</v>
      </c>
      <c r="E239" s="10" t="s">
        <v>65</v>
      </c>
      <c r="F239" s="26" t="s">
        <v>1267</v>
      </c>
      <c r="G239" s="25" t="s">
        <v>1272</v>
      </c>
      <c r="H239" s="25" t="s">
        <v>1268</v>
      </c>
      <c r="I239" s="25" t="s">
        <v>1268</v>
      </c>
      <c r="J239" s="25" t="s">
        <v>1268</v>
      </c>
      <c r="K239" s="12">
        <v>5.76</v>
      </c>
      <c r="L239" s="25" t="s">
        <v>1268</v>
      </c>
      <c r="M239" s="25" t="s">
        <v>1268</v>
      </c>
      <c r="N239" s="25" t="s">
        <v>1268</v>
      </c>
      <c r="O239" s="25" t="s">
        <v>1268</v>
      </c>
      <c r="P239" s="10">
        <v>135484</v>
      </c>
      <c r="Q239" s="12">
        <v>2070</v>
      </c>
      <c r="R239" s="13">
        <v>2</v>
      </c>
      <c r="S239" s="13">
        <v>5.76</v>
      </c>
      <c r="T239" s="13">
        <v>2070</v>
      </c>
      <c r="U239" s="13">
        <v>-3.76</v>
      </c>
      <c r="V239" s="13">
        <f t="shared" si="3"/>
        <v>1035</v>
      </c>
    </row>
    <row r="240" spans="1:22" s="9" customFormat="1" ht="30" customHeight="1" x14ac:dyDescent="0.4">
      <c r="A240" s="10">
        <v>234</v>
      </c>
      <c r="B240" s="11" t="s">
        <v>1025</v>
      </c>
      <c r="C240" s="11" t="s">
        <v>1103</v>
      </c>
      <c r="D240" s="16" t="s">
        <v>306</v>
      </c>
      <c r="E240" s="10" t="s">
        <v>1052</v>
      </c>
      <c r="F240" s="26" t="s">
        <v>1267</v>
      </c>
      <c r="G240" s="25" t="s">
        <v>1272</v>
      </c>
      <c r="H240" s="25" t="s">
        <v>1268</v>
      </c>
      <c r="I240" s="25" t="s">
        <v>1268</v>
      </c>
      <c r="J240" s="25" t="s">
        <v>1268</v>
      </c>
      <c r="K240" s="12">
        <v>6.82</v>
      </c>
      <c r="L240" s="25" t="s">
        <v>1268</v>
      </c>
      <c r="M240" s="25" t="s">
        <v>1268</v>
      </c>
      <c r="N240" s="25" t="s">
        <v>1268</v>
      </c>
      <c r="O240" s="25" t="s">
        <v>1268</v>
      </c>
      <c r="P240" s="10">
        <v>574031</v>
      </c>
      <c r="Q240" s="12">
        <v>450</v>
      </c>
      <c r="R240" s="13">
        <v>8</v>
      </c>
      <c r="S240" s="13">
        <v>6.82</v>
      </c>
      <c r="T240" s="13">
        <v>450</v>
      </c>
      <c r="U240" s="13">
        <v>1.1799999999999997</v>
      </c>
      <c r="V240" s="13">
        <f t="shared" si="3"/>
        <v>225</v>
      </c>
    </row>
    <row r="241" spans="1:22" s="9" customFormat="1" ht="30" customHeight="1" x14ac:dyDescent="0.4">
      <c r="A241" s="10">
        <v>235</v>
      </c>
      <c r="B241" s="11" t="s">
        <v>1025</v>
      </c>
      <c r="C241" s="11" t="s">
        <v>1103</v>
      </c>
      <c r="D241" s="16" t="s">
        <v>307</v>
      </c>
      <c r="E241" s="10" t="s">
        <v>1070</v>
      </c>
      <c r="F241" s="26" t="s">
        <v>1267</v>
      </c>
      <c r="G241" s="25" t="s">
        <v>1272</v>
      </c>
      <c r="H241" s="25" t="s">
        <v>1268</v>
      </c>
      <c r="I241" s="25" t="s">
        <v>1268</v>
      </c>
      <c r="J241" s="25" t="s">
        <v>1268</v>
      </c>
      <c r="K241" s="12">
        <v>5.73</v>
      </c>
      <c r="L241" s="25" t="s">
        <v>1268</v>
      </c>
      <c r="M241" s="25" t="s">
        <v>1268</v>
      </c>
      <c r="N241" s="25" t="s">
        <v>1268</v>
      </c>
      <c r="O241" s="25" t="s">
        <v>1268</v>
      </c>
      <c r="P241" s="10">
        <v>170332</v>
      </c>
      <c r="Q241" s="12">
        <v>990</v>
      </c>
      <c r="R241" s="13">
        <v>5.08</v>
      </c>
      <c r="S241" s="13">
        <v>5.73</v>
      </c>
      <c r="T241" s="13">
        <v>990</v>
      </c>
      <c r="U241" s="13">
        <v>-0.65000000000000036</v>
      </c>
      <c r="V241" s="13">
        <f t="shared" si="3"/>
        <v>495</v>
      </c>
    </row>
    <row r="242" spans="1:22" s="9" customFormat="1" ht="30" customHeight="1" x14ac:dyDescent="0.4">
      <c r="A242" s="10">
        <v>236</v>
      </c>
      <c r="B242" s="11" t="s">
        <v>1025</v>
      </c>
      <c r="C242" s="11" t="s">
        <v>1103</v>
      </c>
      <c r="D242" s="16" t="s">
        <v>308</v>
      </c>
      <c r="E242" s="10" t="s">
        <v>1076</v>
      </c>
      <c r="F242" s="26" t="s">
        <v>1267</v>
      </c>
      <c r="G242" s="25" t="s">
        <v>1272</v>
      </c>
      <c r="H242" s="25" t="s">
        <v>1268</v>
      </c>
      <c r="I242" s="25" t="s">
        <v>1268</v>
      </c>
      <c r="J242" s="25" t="s">
        <v>1268</v>
      </c>
      <c r="K242" s="25" t="s">
        <v>1268</v>
      </c>
      <c r="L242" s="25" t="s">
        <v>1268</v>
      </c>
      <c r="M242" s="25" t="s">
        <v>1268</v>
      </c>
      <c r="N242" s="25" t="s">
        <v>1268</v>
      </c>
      <c r="O242" s="25" t="s">
        <v>1268</v>
      </c>
      <c r="P242" s="10">
        <v>101727</v>
      </c>
      <c r="Q242" s="12"/>
      <c r="R242" s="13"/>
      <c r="S242" s="13"/>
      <c r="T242" s="13"/>
      <c r="U242" s="13"/>
      <c r="V242" s="13">
        <f t="shared" si="3"/>
        <v>0</v>
      </c>
    </row>
    <row r="243" spans="1:22" s="9" customFormat="1" ht="30" customHeight="1" x14ac:dyDescent="0.4">
      <c r="A243" s="10">
        <v>237</v>
      </c>
      <c r="B243" s="11" t="s">
        <v>1025</v>
      </c>
      <c r="C243" s="11" t="s">
        <v>1103</v>
      </c>
      <c r="D243" s="16" t="s">
        <v>309</v>
      </c>
      <c r="E243" s="10" t="s">
        <v>1055</v>
      </c>
      <c r="F243" s="26" t="s">
        <v>1267</v>
      </c>
      <c r="G243" s="25" t="s">
        <v>1272</v>
      </c>
      <c r="H243" s="25" t="s">
        <v>1268</v>
      </c>
      <c r="I243" s="25" t="s">
        <v>1268</v>
      </c>
      <c r="J243" s="25" t="s">
        <v>1268</v>
      </c>
      <c r="K243" s="25" t="s">
        <v>1268</v>
      </c>
      <c r="L243" s="25" t="s">
        <v>1268</v>
      </c>
      <c r="M243" s="25" t="s">
        <v>1268</v>
      </c>
      <c r="N243" s="25" t="s">
        <v>1268</v>
      </c>
      <c r="O243" s="25" t="s">
        <v>1268</v>
      </c>
      <c r="P243" s="10">
        <v>12273</v>
      </c>
      <c r="Q243" s="12"/>
      <c r="R243" s="13"/>
      <c r="S243" s="13"/>
      <c r="T243" s="13"/>
      <c r="U243" s="13"/>
      <c r="V243" s="13">
        <f t="shared" si="3"/>
        <v>0</v>
      </c>
    </row>
    <row r="244" spans="1:22" s="9" customFormat="1" ht="30" customHeight="1" x14ac:dyDescent="0.4">
      <c r="A244" s="10">
        <v>238</v>
      </c>
      <c r="B244" s="11" t="s">
        <v>1025</v>
      </c>
      <c r="C244" s="11" t="s">
        <v>1103</v>
      </c>
      <c r="D244" s="16" t="s">
        <v>310</v>
      </c>
      <c r="E244" s="10" t="s">
        <v>1055</v>
      </c>
      <c r="F244" s="26" t="s">
        <v>1267</v>
      </c>
      <c r="G244" s="25" t="s">
        <v>1272</v>
      </c>
      <c r="H244" s="25" t="s">
        <v>1268</v>
      </c>
      <c r="I244" s="25" t="s">
        <v>1268</v>
      </c>
      <c r="J244" s="25" t="s">
        <v>1268</v>
      </c>
      <c r="K244" s="25" t="s">
        <v>1268</v>
      </c>
      <c r="L244" s="25" t="s">
        <v>1268</v>
      </c>
      <c r="M244" s="25" t="s">
        <v>1268</v>
      </c>
      <c r="N244" s="25" t="s">
        <v>1268</v>
      </c>
      <c r="O244" s="25" t="s">
        <v>1268</v>
      </c>
      <c r="P244" s="10">
        <v>111480</v>
      </c>
      <c r="Q244" s="12"/>
      <c r="R244" s="13"/>
      <c r="S244" s="13"/>
      <c r="T244" s="13"/>
      <c r="U244" s="13"/>
      <c r="V244" s="13">
        <f t="shared" si="3"/>
        <v>0</v>
      </c>
    </row>
    <row r="245" spans="1:22" s="9" customFormat="1" ht="30" customHeight="1" x14ac:dyDescent="0.4">
      <c r="A245" s="10">
        <v>239</v>
      </c>
      <c r="B245" s="11" t="s">
        <v>1025</v>
      </c>
      <c r="C245" s="11" t="s">
        <v>1103</v>
      </c>
      <c r="D245" s="16" t="s">
        <v>311</v>
      </c>
      <c r="E245" s="10" t="s">
        <v>1055</v>
      </c>
      <c r="F245" s="26" t="s">
        <v>1267</v>
      </c>
      <c r="G245" s="25" t="s">
        <v>1272</v>
      </c>
      <c r="H245" s="25" t="s">
        <v>1268</v>
      </c>
      <c r="I245" s="25" t="s">
        <v>1268</v>
      </c>
      <c r="J245" s="25" t="s">
        <v>1268</v>
      </c>
      <c r="K245" s="25" t="s">
        <v>1268</v>
      </c>
      <c r="L245" s="25" t="s">
        <v>1268</v>
      </c>
      <c r="M245" s="25" t="s">
        <v>1268</v>
      </c>
      <c r="N245" s="25" t="s">
        <v>1268</v>
      </c>
      <c r="O245" s="25" t="s">
        <v>1268</v>
      </c>
      <c r="P245" s="10">
        <v>95556</v>
      </c>
      <c r="Q245" s="12"/>
      <c r="R245" s="13"/>
      <c r="S245" s="13"/>
      <c r="T245" s="13"/>
      <c r="U245" s="13"/>
      <c r="V245" s="13">
        <f t="shared" si="3"/>
        <v>0</v>
      </c>
    </row>
    <row r="246" spans="1:22" s="9" customFormat="1" ht="30" customHeight="1" x14ac:dyDescent="0.4">
      <c r="A246" s="10">
        <v>240</v>
      </c>
      <c r="B246" s="11" t="s">
        <v>1025</v>
      </c>
      <c r="C246" s="11" t="s">
        <v>1025</v>
      </c>
      <c r="D246" s="16" t="s">
        <v>312</v>
      </c>
      <c r="E246" s="10" t="s">
        <v>65</v>
      </c>
      <c r="F246" s="26" t="s">
        <v>1267</v>
      </c>
      <c r="G246" s="25" t="s">
        <v>1272</v>
      </c>
      <c r="H246" s="25" t="s">
        <v>1268</v>
      </c>
      <c r="I246" s="25" t="s">
        <v>1268</v>
      </c>
      <c r="J246" s="25" t="s">
        <v>1268</v>
      </c>
      <c r="K246" s="12">
        <v>2.0499999999999998</v>
      </c>
      <c r="L246" s="25" t="s">
        <v>1268</v>
      </c>
      <c r="M246" s="25" t="s">
        <v>1268</v>
      </c>
      <c r="N246" s="25" t="s">
        <v>1268</v>
      </c>
      <c r="O246" s="25" t="s">
        <v>1268</v>
      </c>
      <c r="P246" s="10">
        <v>49862</v>
      </c>
      <c r="Q246" s="12">
        <v>270</v>
      </c>
      <c r="R246" s="13">
        <v>2</v>
      </c>
      <c r="S246" s="13">
        <v>2.0499999999999998</v>
      </c>
      <c r="T246" s="13">
        <v>270</v>
      </c>
      <c r="U246" s="13">
        <v>-4.9999999999999822E-2</v>
      </c>
      <c r="V246" s="13">
        <f t="shared" si="3"/>
        <v>135</v>
      </c>
    </row>
    <row r="247" spans="1:22" s="9" customFormat="1" ht="30" customHeight="1" x14ac:dyDescent="0.4">
      <c r="A247" s="10">
        <v>241</v>
      </c>
      <c r="B247" s="11" t="s">
        <v>1025</v>
      </c>
      <c r="C247" s="11" t="s">
        <v>1025</v>
      </c>
      <c r="D247" s="16" t="s">
        <v>313</v>
      </c>
      <c r="E247" s="10" t="s">
        <v>1058</v>
      </c>
      <c r="F247" s="26" t="s">
        <v>1267</v>
      </c>
      <c r="G247" s="25" t="s">
        <v>1272</v>
      </c>
      <c r="H247" s="25" t="s">
        <v>1268</v>
      </c>
      <c r="I247" s="25" t="s">
        <v>1268</v>
      </c>
      <c r="J247" s="25" t="s">
        <v>1268</v>
      </c>
      <c r="K247" s="25" t="s">
        <v>1268</v>
      </c>
      <c r="L247" s="25" t="s">
        <v>1268</v>
      </c>
      <c r="M247" s="25" t="s">
        <v>1268</v>
      </c>
      <c r="N247" s="25" t="s">
        <v>1268</v>
      </c>
      <c r="O247" s="25" t="s">
        <v>1268</v>
      </c>
      <c r="P247" s="10">
        <v>82974</v>
      </c>
      <c r="Q247" s="12"/>
      <c r="R247" s="13"/>
      <c r="S247" s="13"/>
      <c r="T247" s="13"/>
      <c r="U247" s="13"/>
      <c r="V247" s="13">
        <f t="shared" si="3"/>
        <v>0</v>
      </c>
    </row>
    <row r="248" spans="1:22" s="9" customFormat="1" ht="30" customHeight="1" x14ac:dyDescent="0.4">
      <c r="A248" s="10">
        <v>242</v>
      </c>
      <c r="B248" s="11" t="s">
        <v>1025</v>
      </c>
      <c r="C248" s="11" t="s">
        <v>1025</v>
      </c>
      <c r="D248" s="16" t="s">
        <v>314</v>
      </c>
      <c r="E248" s="10" t="s">
        <v>1052</v>
      </c>
      <c r="F248" s="26" t="s">
        <v>1267</v>
      </c>
      <c r="G248" s="25" t="s">
        <v>1272</v>
      </c>
      <c r="H248" s="25" t="s">
        <v>1268</v>
      </c>
      <c r="I248" s="25" t="s">
        <v>1268</v>
      </c>
      <c r="J248" s="25" t="s">
        <v>1268</v>
      </c>
      <c r="K248" s="12">
        <v>9.4700000000000006</v>
      </c>
      <c r="L248" s="25" t="s">
        <v>1268</v>
      </c>
      <c r="M248" s="25" t="s">
        <v>1268</v>
      </c>
      <c r="N248" s="25" t="s">
        <v>1268</v>
      </c>
      <c r="O248" s="25" t="s">
        <v>1268</v>
      </c>
      <c r="P248" s="10">
        <v>223509</v>
      </c>
      <c r="Q248" s="12">
        <v>1710</v>
      </c>
      <c r="R248" s="13">
        <v>8</v>
      </c>
      <c r="S248" s="13">
        <v>9.4700000000000006</v>
      </c>
      <c r="T248" s="13">
        <v>1710</v>
      </c>
      <c r="U248" s="13">
        <v>-1.4700000000000006</v>
      </c>
      <c r="V248" s="13">
        <f t="shared" si="3"/>
        <v>855</v>
      </c>
    </row>
    <row r="249" spans="1:22" s="9" customFormat="1" ht="30" customHeight="1" x14ac:dyDescent="0.4">
      <c r="A249" s="10">
        <v>243</v>
      </c>
      <c r="B249" s="11" t="s">
        <v>1025</v>
      </c>
      <c r="C249" s="11" t="s">
        <v>1025</v>
      </c>
      <c r="D249" s="16" t="s">
        <v>315</v>
      </c>
      <c r="E249" s="10" t="s">
        <v>1052</v>
      </c>
      <c r="F249" s="26" t="s">
        <v>1267</v>
      </c>
      <c r="G249" s="25" t="s">
        <v>1272</v>
      </c>
      <c r="H249" s="25" t="s">
        <v>1268</v>
      </c>
      <c r="I249" s="25" t="s">
        <v>1268</v>
      </c>
      <c r="J249" s="25" t="s">
        <v>1268</v>
      </c>
      <c r="K249" s="12">
        <v>7.56</v>
      </c>
      <c r="L249" s="25" t="s">
        <v>1268</v>
      </c>
      <c r="M249" s="25" t="s">
        <v>1268</v>
      </c>
      <c r="N249" s="25" t="s">
        <v>1268</v>
      </c>
      <c r="O249" s="25" t="s">
        <v>1268</v>
      </c>
      <c r="P249" s="10">
        <v>192916</v>
      </c>
      <c r="Q249" s="12">
        <v>810</v>
      </c>
      <c r="R249" s="13">
        <v>8</v>
      </c>
      <c r="S249" s="13">
        <v>7.56</v>
      </c>
      <c r="T249" s="13">
        <v>810</v>
      </c>
      <c r="U249" s="13">
        <v>0.44000000000000039</v>
      </c>
      <c r="V249" s="13">
        <f t="shared" si="3"/>
        <v>405</v>
      </c>
    </row>
    <row r="250" spans="1:22" s="9" customFormat="1" ht="30" customHeight="1" x14ac:dyDescent="0.4">
      <c r="A250" s="10">
        <v>244</v>
      </c>
      <c r="B250" s="11" t="s">
        <v>1025</v>
      </c>
      <c r="C250" s="11" t="s">
        <v>1025</v>
      </c>
      <c r="D250" s="16" t="s">
        <v>316</v>
      </c>
      <c r="E250" s="10" t="s">
        <v>1052</v>
      </c>
      <c r="F250" s="26" t="s">
        <v>1267</v>
      </c>
      <c r="G250" s="25" t="s">
        <v>1272</v>
      </c>
      <c r="H250" s="25" t="s">
        <v>1268</v>
      </c>
      <c r="I250" s="25" t="s">
        <v>1268</v>
      </c>
      <c r="J250" s="25" t="s">
        <v>1268</v>
      </c>
      <c r="K250" s="25" t="s">
        <v>1268</v>
      </c>
      <c r="L250" s="25" t="s">
        <v>1268</v>
      </c>
      <c r="M250" s="25" t="s">
        <v>1268</v>
      </c>
      <c r="N250" s="25" t="s">
        <v>1268</v>
      </c>
      <c r="O250" s="25" t="s">
        <v>1268</v>
      </c>
      <c r="P250" s="10">
        <v>77477</v>
      </c>
      <c r="Q250" s="12"/>
      <c r="R250" s="13"/>
      <c r="S250" s="13"/>
      <c r="T250" s="13"/>
      <c r="U250" s="13"/>
      <c r="V250" s="13">
        <f t="shared" si="3"/>
        <v>0</v>
      </c>
    </row>
    <row r="251" spans="1:22" s="9" customFormat="1" ht="30" customHeight="1" x14ac:dyDescent="0.4">
      <c r="A251" s="10">
        <v>245</v>
      </c>
      <c r="B251" s="11" t="s">
        <v>1025</v>
      </c>
      <c r="C251" s="11" t="s">
        <v>1025</v>
      </c>
      <c r="D251" s="16" t="s">
        <v>317</v>
      </c>
      <c r="E251" s="10" t="s">
        <v>1054</v>
      </c>
      <c r="F251" s="26" t="s">
        <v>1267</v>
      </c>
      <c r="G251" s="25" t="s">
        <v>1272</v>
      </c>
      <c r="H251" s="25" t="s">
        <v>1268</v>
      </c>
      <c r="I251" s="25" t="s">
        <v>1268</v>
      </c>
      <c r="J251" s="25" t="s">
        <v>1268</v>
      </c>
      <c r="K251" s="12">
        <v>6.85</v>
      </c>
      <c r="L251" s="25" t="s">
        <v>1268</v>
      </c>
      <c r="M251" s="25" t="s">
        <v>1268</v>
      </c>
      <c r="N251" s="25" t="s">
        <v>1268</v>
      </c>
      <c r="O251" s="25" t="s">
        <v>1268</v>
      </c>
      <c r="P251" s="10">
        <v>22705</v>
      </c>
      <c r="Q251" s="12">
        <v>1530</v>
      </c>
      <c r="R251" s="13">
        <v>5</v>
      </c>
      <c r="S251" s="13">
        <v>6.85</v>
      </c>
      <c r="T251" s="13">
        <v>1530</v>
      </c>
      <c r="U251" s="13">
        <v>-1.8499999999999996</v>
      </c>
      <c r="V251" s="13">
        <f t="shared" si="3"/>
        <v>765</v>
      </c>
    </row>
    <row r="252" spans="1:22" s="9" customFormat="1" ht="30" customHeight="1" x14ac:dyDescent="0.4">
      <c r="A252" s="10">
        <v>246</v>
      </c>
      <c r="B252" s="11" t="s">
        <v>1025</v>
      </c>
      <c r="C252" s="11" t="s">
        <v>1025</v>
      </c>
      <c r="D252" s="16" t="s">
        <v>318</v>
      </c>
      <c r="E252" s="10" t="s">
        <v>1055</v>
      </c>
      <c r="F252" s="26" t="s">
        <v>1267</v>
      </c>
      <c r="G252" s="25" t="s">
        <v>1272</v>
      </c>
      <c r="H252" s="25" t="s">
        <v>1268</v>
      </c>
      <c r="I252" s="25" t="s">
        <v>1268</v>
      </c>
      <c r="J252" s="25" t="s">
        <v>1268</v>
      </c>
      <c r="K252" s="12">
        <v>7.01</v>
      </c>
      <c r="L252" s="25" t="s">
        <v>1268</v>
      </c>
      <c r="M252" s="25" t="s">
        <v>1268</v>
      </c>
      <c r="N252" s="25" t="s">
        <v>1268</v>
      </c>
      <c r="O252" s="25" t="s">
        <v>1268</v>
      </c>
      <c r="P252" s="10">
        <v>57996</v>
      </c>
      <c r="Q252" s="12">
        <v>1260</v>
      </c>
      <c r="R252" s="13">
        <v>6</v>
      </c>
      <c r="S252" s="13">
        <v>7.01</v>
      </c>
      <c r="T252" s="13">
        <v>1260</v>
      </c>
      <c r="U252" s="13">
        <v>-1.0099999999999998</v>
      </c>
      <c r="V252" s="13">
        <f t="shared" si="3"/>
        <v>630</v>
      </c>
    </row>
    <row r="253" spans="1:22" s="9" customFormat="1" ht="30" customHeight="1" x14ac:dyDescent="0.4">
      <c r="A253" s="10">
        <v>247</v>
      </c>
      <c r="B253" s="11" t="s">
        <v>1025</v>
      </c>
      <c r="C253" s="11" t="s">
        <v>1025</v>
      </c>
      <c r="D253" s="16" t="s">
        <v>319</v>
      </c>
      <c r="E253" s="10" t="s">
        <v>1054</v>
      </c>
      <c r="F253" s="26" t="s">
        <v>1267</v>
      </c>
      <c r="G253" s="25" t="s">
        <v>1272</v>
      </c>
      <c r="H253" s="25" t="s">
        <v>1268</v>
      </c>
      <c r="I253" s="25" t="s">
        <v>1268</v>
      </c>
      <c r="J253" s="25" t="s">
        <v>1268</v>
      </c>
      <c r="K253" s="12">
        <v>5.15</v>
      </c>
      <c r="L253" s="25" t="s">
        <v>1268</v>
      </c>
      <c r="M253" s="25" t="s">
        <v>1268</v>
      </c>
      <c r="N253" s="25" t="s">
        <v>1268</v>
      </c>
      <c r="O253" s="25" t="s">
        <v>1268</v>
      </c>
      <c r="P253" s="10">
        <v>110703</v>
      </c>
      <c r="Q253" s="12">
        <v>720</v>
      </c>
      <c r="R253" s="13">
        <v>5</v>
      </c>
      <c r="S253" s="13">
        <v>5.15</v>
      </c>
      <c r="T253" s="13">
        <v>720</v>
      </c>
      <c r="U253" s="13">
        <v>-0.15000000000000036</v>
      </c>
      <c r="V253" s="13">
        <f t="shared" si="3"/>
        <v>360</v>
      </c>
    </row>
    <row r="254" spans="1:22" s="9" customFormat="1" ht="30" customHeight="1" x14ac:dyDescent="0.4">
      <c r="A254" s="10">
        <v>248</v>
      </c>
      <c r="B254" s="11" t="s">
        <v>1025</v>
      </c>
      <c r="C254" s="11" t="s">
        <v>1025</v>
      </c>
      <c r="D254" s="16" t="s">
        <v>320</v>
      </c>
      <c r="E254" s="10" t="s">
        <v>1054</v>
      </c>
      <c r="F254" s="26" t="s">
        <v>1267</v>
      </c>
      <c r="G254" s="25" t="s">
        <v>1272</v>
      </c>
      <c r="H254" s="25" t="s">
        <v>1268</v>
      </c>
      <c r="I254" s="25" t="s">
        <v>1268</v>
      </c>
      <c r="J254" s="25" t="s">
        <v>1268</v>
      </c>
      <c r="K254" s="12">
        <v>6.52</v>
      </c>
      <c r="L254" s="25" t="s">
        <v>1268</v>
      </c>
      <c r="M254" s="25" t="s">
        <v>1268</v>
      </c>
      <c r="N254" s="25" t="s">
        <v>1268</v>
      </c>
      <c r="O254" s="25" t="s">
        <v>1268</v>
      </c>
      <c r="P254" s="10">
        <v>345361</v>
      </c>
      <c r="Q254" s="12">
        <v>1350</v>
      </c>
      <c r="R254" s="13">
        <v>5</v>
      </c>
      <c r="S254" s="13">
        <v>6.52</v>
      </c>
      <c r="T254" s="13">
        <v>1350</v>
      </c>
      <c r="U254" s="13">
        <v>-1.5199999999999996</v>
      </c>
      <c r="V254" s="13">
        <f t="shared" si="3"/>
        <v>675</v>
      </c>
    </row>
    <row r="255" spans="1:22" s="9" customFormat="1" ht="30" customHeight="1" x14ac:dyDescent="0.4">
      <c r="A255" s="10">
        <v>249</v>
      </c>
      <c r="B255" s="11" t="s">
        <v>1025</v>
      </c>
      <c r="C255" s="11" t="s">
        <v>1025</v>
      </c>
      <c r="D255" s="16" t="s">
        <v>321</v>
      </c>
      <c r="E255" s="10" t="s">
        <v>1052</v>
      </c>
      <c r="F255" s="26" t="s">
        <v>1267</v>
      </c>
      <c r="G255" s="25" t="s">
        <v>1272</v>
      </c>
      <c r="H255" s="25" t="s">
        <v>1268</v>
      </c>
      <c r="I255" s="25" t="s">
        <v>1268</v>
      </c>
      <c r="J255" s="25" t="s">
        <v>1268</v>
      </c>
      <c r="K255" s="12">
        <v>6.67</v>
      </c>
      <c r="L255" s="25" t="s">
        <v>1268</v>
      </c>
      <c r="M255" s="25" t="s">
        <v>1268</v>
      </c>
      <c r="N255" s="25" t="s">
        <v>1268</v>
      </c>
      <c r="O255" s="25" t="s">
        <v>1268</v>
      </c>
      <c r="P255" s="10">
        <v>75422</v>
      </c>
      <c r="Q255" s="12">
        <v>360</v>
      </c>
      <c r="R255" s="13">
        <v>8</v>
      </c>
      <c r="S255" s="13">
        <v>6.67</v>
      </c>
      <c r="T255" s="13">
        <v>360</v>
      </c>
      <c r="U255" s="13">
        <v>1.33</v>
      </c>
      <c r="V255" s="13">
        <f t="shared" si="3"/>
        <v>180</v>
      </c>
    </row>
    <row r="256" spans="1:22" s="9" customFormat="1" ht="30" customHeight="1" x14ac:dyDescent="0.4">
      <c r="A256" s="10">
        <v>250</v>
      </c>
      <c r="B256" s="11" t="s">
        <v>1025</v>
      </c>
      <c r="C256" s="11" t="s">
        <v>1103</v>
      </c>
      <c r="D256" s="16" t="s">
        <v>322</v>
      </c>
      <c r="E256" s="10" t="s">
        <v>1052</v>
      </c>
      <c r="F256" s="26" t="s">
        <v>1267</v>
      </c>
      <c r="G256" s="25" t="s">
        <v>1272</v>
      </c>
      <c r="H256" s="25" t="s">
        <v>1268</v>
      </c>
      <c r="I256" s="25" t="s">
        <v>1268</v>
      </c>
      <c r="J256" s="25" t="s">
        <v>1268</v>
      </c>
      <c r="K256" s="25" t="s">
        <v>1268</v>
      </c>
      <c r="L256" s="25" t="s">
        <v>1268</v>
      </c>
      <c r="M256" s="25" t="s">
        <v>1268</v>
      </c>
      <c r="N256" s="25" t="s">
        <v>1268</v>
      </c>
      <c r="O256" s="25" t="s">
        <v>1268</v>
      </c>
      <c r="P256" s="10">
        <v>130221</v>
      </c>
      <c r="Q256" s="12"/>
      <c r="R256" s="13"/>
      <c r="S256" s="13"/>
      <c r="T256" s="13"/>
      <c r="U256" s="13"/>
      <c r="V256" s="13">
        <f t="shared" si="3"/>
        <v>0</v>
      </c>
    </row>
    <row r="257" spans="1:22" s="9" customFormat="1" ht="30" customHeight="1" x14ac:dyDescent="0.4">
      <c r="A257" s="10">
        <v>251</v>
      </c>
      <c r="B257" s="11" t="s">
        <v>1025</v>
      </c>
      <c r="C257" s="11" t="s">
        <v>1103</v>
      </c>
      <c r="D257" s="16" t="s">
        <v>323</v>
      </c>
      <c r="E257" s="10" t="s">
        <v>1052</v>
      </c>
      <c r="F257" s="26" t="s">
        <v>1267</v>
      </c>
      <c r="G257" s="25" t="s">
        <v>1272</v>
      </c>
      <c r="H257" s="25" t="s">
        <v>1268</v>
      </c>
      <c r="I257" s="25" t="s">
        <v>1268</v>
      </c>
      <c r="J257" s="25" t="s">
        <v>1268</v>
      </c>
      <c r="K257" s="12">
        <v>12.41</v>
      </c>
      <c r="L257" s="25" t="s">
        <v>1268</v>
      </c>
      <c r="M257" s="25" t="s">
        <v>1268</v>
      </c>
      <c r="N257" s="25" t="s">
        <v>1268</v>
      </c>
      <c r="O257" s="25" t="s">
        <v>1268</v>
      </c>
      <c r="P257" s="10">
        <v>62948</v>
      </c>
      <c r="Q257" s="12">
        <v>3150</v>
      </c>
      <c r="R257" s="13">
        <v>8</v>
      </c>
      <c r="S257" s="13">
        <v>12.41</v>
      </c>
      <c r="T257" s="13">
        <v>3150</v>
      </c>
      <c r="U257" s="13">
        <v>-4.41</v>
      </c>
      <c r="V257" s="13">
        <f t="shared" si="3"/>
        <v>1575</v>
      </c>
    </row>
    <row r="258" spans="1:22" s="9" customFormat="1" ht="30" customHeight="1" x14ac:dyDescent="0.4">
      <c r="A258" s="10">
        <v>252</v>
      </c>
      <c r="B258" s="11" t="s">
        <v>1026</v>
      </c>
      <c r="C258" s="11" t="s">
        <v>1026</v>
      </c>
      <c r="D258" s="16" t="s">
        <v>324</v>
      </c>
      <c r="E258" s="10" t="s">
        <v>65</v>
      </c>
      <c r="F258" s="26" t="s">
        <v>1267</v>
      </c>
      <c r="G258" s="25" t="s">
        <v>1272</v>
      </c>
      <c r="H258" s="25" t="s">
        <v>1268</v>
      </c>
      <c r="I258" s="25" t="s">
        <v>1268</v>
      </c>
      <c r="J258" s="25" t="s">
        <v>1268</v>
      </c>
      <c r="K258" s="12">
        <v>4.1399999999999997</v>
      </c>
      <c r="L258" s="25" t="s">
        <v>1268</v>
      </c>
      <c r="M258" s="25" t="s">
        <v>1268</v>
      </c>
      <c r="N258" s="25" t="s">
        <v>1268</v>
      </c>
      <c r="O258" s="25" t="s">
        <v>1268</v>
      </c>
      <c r="P258" s="10">
        <v>45869</v>
      </c>
      <c r="Q258" s="12">
        <v>1260</v>
      </c>
      <c r="R258" s="13">
        <v>2</v>
      </c>
      <c r="S258" s="13">
        <v>4.1399999999999997</v>
      </c>
      <c r="T258" s="13">
        <v>1260</v>
      </c>
      <c r="U258" s="13">
        <v>-2.1399999999999997</v>
      </c>
      <c r="V258" s="13">
        <f t="shared" si="3"/>
        <v>630</v>
      </c>
    </row>
    <row r="259" spans="1:22" s="9" customFormat="1" ht="30" customHeight="1" x14ac:dyDescent="0.4">
      <c r="A259" s="10">
        <v>253</v>
      </c>
      <c r="B259" s="11" t="s">
        <v>1026</v>
      </c>
      <c r="C259" s="11" t="s">
        <v>1104</v>
      </c>
      <c r="D259" s="16" t="s">
        <v>325</v>
      </c>
      <c r="E259" s="10" t="s">
        <v>67</v>
      </c>
      <c r="F259" s="26" t="s">
        <v>1267</v>
      </c>
      <c r="G259" s="25" t="s">
        <v>1272</v>
      </c>
      <c r="H259" s="25" t="s">
        <v>1268</v>
      </c>
      <c r="I259" s="25" t="s">
        <v>1268</v>
      </c>
      <c r="J259" s="25" t="s">
        <v>1268</v>
      </c>
      <c r="K259" s="12">
        <v>7.7430000000000003</v>
      </c>
      <c r="L259" s="25" t="s">
        <v>1268</v>
      </c>
      <c r="M259" s="25" t="s">
        <v>1268</v>
      </c>
      <c r="N259" s="25" t="s">
        <v>1268</v>
      </c>
      <c r="O259" s="25" t="s">
        <v>1268</v>
      </c>
      <c r="P259" s="10">
        <v>592632</v>
      </c>
      <c r="Q259" s="12">
        <v>3420</v>
      </c>
      <c r="R259" s="13">
        <v>1</v>
      </c>
      <c r="S259" s="13">
        <v>7.7430000000000003</v>
      </c>
      <c r="T259" s="13">
        <v>3420</v>
      </c>
      <c r="U259" s="13">
        <v>-6.7430000000000003</v>
      </c>
      <c r="V259" s="13">
        <f t="shared" si="3"/>
        <v>1710</v>
      </c>
    </row>
    <row r="260" spans="1:22" s="9" customFormat="1" ht="30" customHeight="1" x14ac:dyDescent="0.4">
      <c r="A260" s="10">
        <v>254</v>
      </c>
      <c r="B260" s="11" t="s">
        <v>1026</v>
      </c>
      <c r="C260" s="11" t="s">
        <v>1104</v>
      </c>
      <c r="D260" s="16" t="s">
        <v>326</v>
      </c>
      <c r="E260" s="10" t="s">
        <v>1052</v>
      </c>
      <c r="F260" s="26" t="s">
        <v>1267</v>
      </c>
      <c r="G260" s="25" t="s">
        <v>1272</v>
      </c>
      <c r="H260" s="25" t="s">
        <v>1268</v>
      </c>
      <c r="I260" s="25" t="s">
        <v>1268</v>
      </c>
      <c r="J260" s="25" t="s">
        <v>1268</v>
      </c>
      <c r="K260" s="12">
        <v>6.54</v>
      </c>
      <c r="L260" s="25" t="s">
        <v>1268</v>
      </c>
      <c r="M260" s="25" t="s">
        <v>1268</v>
      </c>
      <c r="N260" s="25" t="s">
        <v>1268</v>
      </c>
      <c r="O260" s="25" t="s">
        <v>1268</v>
      </c>
      <c r="P260" s="10">
        <v>444453</v>
      </c>
      <c r="Q260" s="12">
        <v>270</v>
      </c>
      <c r="R260" s="13">
        <v>8</v>
      </c>
      <c r="S260" s="13">
        <v>6.54</v>
      </c>
      <c r="T260" s="13">
        <v>270</v>
      </c>
      <c r="U260" s="13">
        <v>1.46</v>
      </c>
      <c r="V260" s="13">
        <f t="shared" si="3"/>
        <v>135</v>
      </c>
    </row>
    <row r="261" spans="1:22" s="9" customFormat="1" ht="30" customHeight="1" x14ac:dyDescent="0.4">
      <c r="A261" s="10">
        <v>255</v>
      </c>
      <c r="B261" s="11" t="s">
        <v>1026</v>
      </c>
      <c r="C261" s="11" t="s">
        <v>1104</v>
      </c>
      <c r="D261" s="16" t="s">
        <v>327</v>
      </c>
      <c r="E261" s="10" t="s">
        <v>1052</v>
      </c>
      <c r="F261" s="26" t="s">
        <v>1267</v>
      </c>
      <c r="G261" s="25" t="s">
        <v>1272</v>
      </c>
      <c r="H261" s="25" t="s">
        <v>1268</v>
      </c>
      <c r="I261" s="25" t="s">
        <v>1268</v>
      </c>
      <c r="J261" s="25" t="s">
        <v>1268</v>
      </c>
      <c r="K261" s="25" t="s">
        <v>1268</v>
      </c>
      <c r="L261" s="25" t="s">
        <v>1268</v>
      </c>
      <c r="M261" s="25" t="s">
        <v>1268</v>
      </c>
      <c r="N261" s="25" t="s">
        <v>1268</v>
      </c>
      <c r="O261" s="25" t="s">
        <v>1268</v>
      </c>
      <c r="P261" s="10">
        <v>0</v>
      </c>
      <c r="Q261" s="12"/>
      <c r="R261" s="13">
        <v>8</v>
      </c>
      <c r="S261" s="13" t="e">
        <v>#N/A</v>
      </c>
      <c r="T261" s="13" t="e">
        <v>#N/A</v>
      </c>
      <c r="U261" s="13" t="e">
        <v>#N/A</v>
      </c>
      <c r="V261" s="13">
        <f t="shared" si="3"/>
        <v>0</v>
      </c>
    </row>
    <row r="262" spans="1:22" s="9" customFormat="1" ht="30" customHeight="1" x14ac:dyDescent="0.4">
      <c r="A262" s="10">
        <v>256</v>
      </c>
      <c r="B262" s="11" t="s">
        <v>1026</v>
      </c>
      <c r="C262" s="11" t="s">
        <v>1104</v>
      </c>
      <c r="D262" s="16" t="s">
        <v>328</v>
      </c>
      <c r="E262" s="10" t="s">
        <v>1055</v>
      </c>
      <c r="F262" s="26" t="s">
        <v>1267</v>
      </c>
      <c r="G262" s="25" t="s">
        <v>1272</v>
      </c>
      <c r="H262" s="25" t="s">
        <v>1268</v>
      </c>
      <c r="I262" s="25" t="s">
        <v>1268</v>
      </c>
      <c r="J262" s="25" t="s">
        <v>1268</v>
      </c>
      <c r="K262" s="25" t="s">
        <v>1268</v>
      </c>
      <c r="L262" s="25" t="s">
        <v>1268</v>
      </c>
      <c r="M262" s="25" t="s">
        <v>1268</v>
      </c>
      <c r="N262" s="25" t="s">
        <v>1268</v>
      </c>
      <c r="O262" s="25" t="s">
        <v>1268</v>
      </c>
      <c r="P262" s="10">
        <v>404725</v>
      </c>
      <c r="Q262" s="12"/>
      <c r="R262" s="13"/>
      <c r="S262" s="13"/>
      <c r="T262" s="13"/>
      <c r="U262" s="13"/>
      <c r="V262" s="13">
        <f t="shared" si="3"/>
        <v>0</v>
      </c>
    </row>
    <row r="263" spans="1:22" s="9" customFormat="1" ht="30" customHeight="1" x14ac:dyDescent="0.4">
      <c r="A263" s="10">
        <v>257</v>
      </c>
      <c r="B263" s="11" t="s">
        <v>1026</v>
      </c>
      <c r="C263" s="11" t="s">
        <v>1035</v>
      </c>
      <c r="D263" s="16" t="s">
        <v>329</v>
      </c>
      <c r="E263" s="10" t="s">
        <v>1055</v>
      </c>
      <c r="F263" s="26" t="s">
        <v>1267</v>
      </c>
      <c r="G263" s="25" t="s">
        <v>1272</v>
      </c>
      <c r="H263" s="25" t="s">
        <v>1268</v>
      </c>
      <c r="I263" s="25" t="s">
        <v>1268</v>
      </c>
      <c r="J263" s="25" t="s">
        <v>1268</v>
      </c>
      <c r="K263" s="25" t="s">
        <v>1268</v>
      </c>
      <c r="L263" s="25" t="s">
        <v>1268</v>
      </c>
      <c r="M263" s="25" t="s">
        <v>1268</v>
      </c>
      <c r="N263" s="25" t="s">
        <v>1268</v>
      </c>
      <c r="O263" s="25" t="s">
        <v>1268</v>
      </c>
      <c r="P263" s="10">
        <v>449465</v>
      </c>
      <c r="Q263" s="12"/>
      <c r="R263" s="13"/>
      <c r="S263" s="13"/>
      <c r="T263" s="13"/>
      <c r="U263" s="13"/>
      <c r="V263" s="13">
        <f t="shared" si="3"/>
        <v>0</v>
      </c>
    </row>
    <row r="264" spans="1:22" s="9" customFormat="1" ht="30" customHeight="1" x14ac:dyDescent="0.4">
      <c r="A264" s="10">
        <v>258</v>
      </c>
      <c r="B264" s="11" t="s">
        <v>1026</v>
      </c>
      <c r="C264" s="11" t="s">
        <v>1026</v>
      </c>
      <c r="D264" s="16" t="s">
        <v>330</v>
      </c>
      <c r="E264" s="10" t="s">
        <v>1067</v>
      </c>
      <c r="F264" s="26" t="s">
        <v>1267</v>
      </c>
      <c r="G264" s="25" t="s">
        <v>1272</v>
      </c>
      <c r="H264" s="25" t="s">
        <v>1268</v>
      </c>
      <c r="I264" s="25" t="s">
        <v>1268</v>
      </c>
      <c r="J264" s="25" t="s">
        <v>1268</v>
      </c>
      <c r="K264" s="25" t="s">
        <v>1268</v>
      </c>
      <c r="L264" s="25" t="s">
        <v>1268</v>
      </c>
      <c r="M264" s="25" t="s">
        <v>1268</v>
      </c>
      <c r="N264" s="25" t="s">
        <v>1268</v>
      </c>
      <c r="O264" s="25" t="s">
        <v>1268</v>
      </c>
      <c r="P264" s="10">
        <v>13689</v>
      </c>
      <c r="Q264" s="12"/>
      <c r="R264" s="13"/>
      <c r="S264" s="13"/>
      <c r="T264" s="13"/>
      <c r="U264" s="13"/>
      <c r="V264" s="13">
        <f t="shared" ref="V264:V327" si="4">Q264/2</f>
        <v>0</v>
      </c>
    </row>
    <row r="265" spans="1:22" s="9" customFormat="1" ht="30" customHeight="1" x14ac:dyDescent="0.4">
      <c r="A265" s="10">
        <v>259</v>
      </c>
      <c r="B265" s="11" t="s">
        <v>1026</v>
      </c>
      <c r="C265" s="11" t="s">
        <v>1026</v>
      </c>
      <c r="D265" s="16" t="s">
        <v>331</v>
      </c>
      <c r="E265" s="10" t="s">
        <v>67</v>
      </c>
      <c r="F265" s="26" t="s">
        <v>1267</v>
      </c>
      <c r="G265" s="25" t="s">
        <v>1272</v>
      </c>
      <c r="H265" s="25" t="s">
        <v>1268</v>
      </c>
      <c r="I265" s="25" t="s">
        <v>1268</v>
      </c>
      <c r="J265" s="25" t="s">
        <v>1268</v>
      </c>
      <c r="K265" s="25" t="s">
        <v>1268</v>
      </c>
      <c r="L265" s="25" t="s">
        <v>1268</v>
      </c>
      <c r="M265" s="25" t="s">
        <v>1268</v>
      </c>
      <c r="N265" s="25" t="s">
        <v>1268</v>
      </c>
      <c r="O265" s="25" t="s">
        <v>1268</v>
      </c>
      <c r="P265" s="10">
        <v>132886</v>
      </c>
      <c r="Q265" s="12"/>
      <c r="R265" s="13"/>
      <c r="S265" s="13"/>
      <c r="T265" s="13"/>
      <c r="U265" s="13"/>
      <c r="V265" s="13">
        <f t="shared" si="4"/>
        <v>0</v>
      </c>
    </row>
    <row r="266" spans="1:22" s="9" customFormat="1" ht="30" customHeight="1" x14ac:dyDescent="0.4">
      <c r="A266" s="10">
        <v>260</v>
      </c>
      <c r="B266" s="11" t="s">
        <v>1026</v>
      </c>
      <c r="C266" s="11" t="s">
        <v>1026</v>
      </c>
      <c r="D266" s="16" t="s">
        <v>332</v>
      </c>
      <c r="E266" s="10" t="s">
        <v>1057</v>
      </c>
      <c r="F266" s="26" t="s">
        <v>1267</v>
      </c>
      <c r="G266" s="25" t="s">
        <v>1272</v>
      </c>
      <c r="H266" s="25" t="s">
        <v>1268</v>
      </c>
      <c r="I266" s="25" t="s">
        <v>1268</v>
      </c>
      <c r="J266" s="25" t="s">
        <v>1268</v>
      </c>
      <c r="K266" s="25" t="s">
        <v>1268</v>
      </c>
      <c r="L266" s="25" t="s">
        <v>1268</v>
      </c>
      <c r="M266" s="25" t="s">
        <v>1268</v>
      </c>
      <c r="N266" s="25" t="s">
        <v>1268</v>
      </c>
      <c r="O266" s="25" t="s">
        <v>1268</v>
      </c>
      <c r="P266" s="10">
        <v>229824</v>
      </c>
      <c r="Q266" s="12"/>
      <c r="R266" s="13"/>
      <c r="S266" s="13"/>
      <c r="T266" s="13"/>
      <c r="U266" s="13"/>
      <c r="V266" s="13">
        <f t="shared" si="4"/>
        <v>0</v>
      </c>
    </row>
    <row r="267" spans="1:22" s="9" customFormat="1" ht="30" customHeight="1" x14ac:dyDescent="0.4">
      <c r="A267" s="10">
        <v>261</v>
      </c>
      <c r="B267" s="11" t="s">
        <v>1026</v>
      </c>
      <c r="C267" s="11" t="s">
        <v>1026</v>
      </c>
      <c r="D267" s="16" t="s">
        <v>333</v>
      </c>
      <c r="E267" s="10" t="s">
        <v>1057</v>
      </c>
      <c r="F267" s="26" t="s">
        <v>1267</v>
      </c>
      <c r="G267" s="25" t="s">
        <v>1272</v>
      </c>
      <c r="H267" s="25" t="s">
        <v>1268</v>
      </c>
      <c r="I267" s="25" t="s">
        <v>1268</v>
      </c>
      <c r="J267" s="25" t="s">
        <v>1268</v>
      </c>
      <c r="K267" s="12">
        <v>8.6419999999999995</v>
      </c>
      <c r="L267" s="25" t="s">
        <v>1268</v>
      </c>
      <c r="M267" s="25" t="s">
        <v>1268</v>
      </c>
      <c r="N267" s="25" t="s">
        <v>1268</v>
      </c>
      <c r="O267" s="25" t="s">
        <v>1268</v>
      </c>
      <c r="P267" s="10">
        <v>403641</v>
      </c>
      <c r="Q267" s="12">
        <v>1440</v>
      </c>
      <c r="R267" s="13">
        <v>7.5</v>
      </c>
      <c r="S267" s="13">
        <v>8.6419999999999995</v>
      </c>
      <c r="T267" s="13">
        <v>1440</v>
      </c>
      <c r="U267" s="13">
        <v>-1.1419999999999995</v>
      </c>
      <c r="V267" s="13">
        <f t="shared" si="4"/>
        <v>720</v>
      </c>
    </row>
    <row r="268" spans="1:22" s="9" customFormat="1" ht="30" customHeight="1" x14ac:dyDescent="0.4">
      <c r="A268" s="10">
        <v>262</v>
      </c>
      <c r="B268" s="11" t="s">
        <v>1026</v>
      </c>
      <c r="C268" s="11" t="s">
        <v>1026</v>
      </c>
      <c r="D268" s="16" t="s">
        <v>334</v>
      </c>
      <c r="E268" s="10" t="s">
        <v>1054</v>
      </c>
      <c r="F268" s="26" t="s">
        <v>1267</v>
      </c>
      <c r="G268" s="25" t="s">
        <v>1272</v>
      </c>
      <c r="H268" s="25" t="s">
        <v>1268</v>
      </c>
      <c r="I268" s="25" t="s">
        <v>1268</v>
      </c>
      <c r="J268" s="25" t="s">
        <v>1268</v>
      </c>
      <c r="K268" s="25" t="s">
        <v>1268</v>
      </c>
      <c r="L268" s="25" t="s">
        <v>1268</v>
      </c>
      <c r="M268" s="25" t="s">
        <v>1268</v>
      </c>
      <c r="N268" s="25" t="s">
        <v>1268</v>
      </c>
      <c r="O268" s="25" t="s">
        <v>1268</v>
      </c>
      <c r="P268" s="10">
        <v>-537304</v>
      </c>
      <c r="Q268" s="12"/>
      <c r="R268" s="13"/>
      <c r="S268" s="13"/>
      <c r="T268" s="13"/>
      <c r="U268" s="13"/>
      <c r="V268" s="13">
        <f t="shared" si="4"/>
        <v>0</v>
      </c>
    </row>
    <row r="269" spans="1:22" s="9" customFormat="1" ht="30" customHeight="1" x14ac:dyDescent="0.4">
      <c r="A269" s="10">
        <v>263</v>
      </c>
      <c r="B269" s="11" t="s">
        <v>1026</v>
      </c>
      <c r="C269" s="11" t="s">
        <v>1026</v>
      </c>
      <c r="D269" s="16" t="s">
        <v>335</v>
      </c>
      <c r="E269" s="10" t="s">
        <v>1052</v>
      </c>
      <c r="F269" s="26" t="s">
        <v>1267</v>
      </c>
      <c r="G269" s="25" t="s">
        <v>1272</v>
      </c>
      <c r="H269" s="25" t="s">
        <v>1268</v>
      </c>
      <c r="I269" s="25" t="s">
        <v>1268</v>
      </c>
      <c r="J269" s="25" t="s">
        <v>1268</v>
      </c>
      <c r="K269" s="12">
        <v>9.42</v>
      </c>
      <c r="L269" s="25" t="s">
        <v>1268</v>
      </c>
      <c r="M269" s="25" t="s">
        <v>1268</v>
      </c>
      <c r="N269" s="25" t="s">
        <v>1268</v>
      </c>
      <c r="O269" s="25" t="s">
        <v>1268</v>
      </c>
      <c r="P269" s="10">
        <v>706445</v>
      </c>
      <c r="Q269" s="12">
        <v>3420</v>
      </c>
      <c r="R269" s="13">
        <v>8</v>
      </c>
      <c r="S269" s="13">
        <v>9.42</v>
      </c>
      <c r="T269" s="13">
        <v>3420</v>
      </c>
      <c r="U269" s="13">
        <v>-1.42</v>
      </c>
      <c r="V269" s="13">
        <f t="shared" si="4"/>
        <v>1710</v>
      </c>
    </row>
    <row r="270" spans="1:22" s="9" customFormat="1" ht="30" customHeight="1" x14ac:dyDescent="0.4">
      <c r="A270" s="10">
        <v>264</v>
      </c>
      <c r="B270" s="11" t="s">
        <v>1027</v>
      </c>
      <c r="C270" s="11" t="s">
        <v>1027</v>
      </c>
      <c r="D270" s="16" t="s">
        <v>336</v>
      </c>
      <c r="E270" s="10" t="s">
        <v>65</v>
      </c>
      <c r="F270" s="26" t="s">
        <v>1267</v>
      </c>
      <c r="G270" s="25" t="s">
        <v>1272</v>
      </c>
      <c r="H270" s="25" t="s">
        <v>1268</v>
      </c>
      <c r="I270" s="25" t="s">
        <v>1268</v>
      </c>
      <c r="J270" s="25" t="s">
        <v>1268</v>
      </c>
      <c r="K270" s="12">
        <v>6.02</v>
      </c>
      <c r="L270" s="25" t="s">
        <v>1268</v>
      </c>
      <c r="M270" s="25" t="s">
        <v>1268</v>
      </c>
      <c r="N270" s="25" t="s">
        <v>1268</v>
      </c>
      <c r="O270" s="25" t="s">
        <v>1268</v>
      </c>
      <c r="P270" s="10">
        <v>262128</v>
      </c>
      <c r="Q270" s="12">
        <v>2160</v>
      </c>
      <c r="R270" s="13">
        <v>2</v>
      </c>
      <c r="S270" s="13">
        <v>6.02</v>
      </c>
      <c r="T270" s="13">
        <v>2160</v>
      </c>
      <c r="U270" s="13">
        <v>-4.0199999999999996</v>
      </c>
      <c r="V270" s="13">
        <f t="shared" si="4"/>
        <v>1080</v>
      </c>
    </row>
    <row r="271" spans="1:22" s="9" customFormat="1" ht="30" customHeight="1" x14ac:dyDescent="0.4">
      <c r="A271" s="10">
        <v>265</v>
      </c>
      <c r="B271" s="11" t="s">
        <v>1027</v>
      </c>
      <c r="C271" s="11" t="s">
        <v>1027</v>
      </c>
      <c r="D271" s="16" t="s">
        <v>337</v>
      </c>
      <c r="E271" s="10" t="s">
        <v>1055</v>
      </c>
      <c r="F271" s="26" t="s">
        <v>1267</v>
      </c>
      <c r="G271" s="25" t="s">
        <v>1272</v>
      </c>
      <c r="H271" s="25" t="s">
        <v>1268</v>
      </c>
      <c r="I271" s="25" t="s">
        <v>1268</v>
      </c>
      <c r="J271" s="25" t="s">
        <v>1268</v>
      </c>
      <c r="K271" s="12">
        <v>10.92</v>
      </c>
      <c r="L271" s="25" t="s">
        <v>1268</v>
      </c>
      <c r="M271" s="25" t="s">
        <v>1268</v>
      </c>
      <c r="N271" s="25" t="s">
        <v>1268</v>
      </c>
      <c r="O271" s="25" t="s">
        <v>1268</v>
      </c>
      <c r="P271" s="10">
        <v>83396</v>
      </c>
      <c r="Q271" s="12">
        <v>3150</v>
      </c>
      <c r="R271" s="13">
        <v>6</v>
      </c>
      <c r="S271" s="13">
        <v>10.92</v>
      </c>
      <c r="T271" s="13">
        <v>3150</v>
      </c>
      <c r="U271" s="13">
        <v>-4.92</v>
      </c>
      <c r="V271" s="13">
        <f t="shared" si="4"/>
        <v>1575</v>
      </c>
    </row>
    <row r="272" spans="1:22" s="9" customFormat="1" ht="30" customHeight="1" x14ac:dyDescent="0.4">
      <c r="A272" s="10">
        <v>266</v>
      </c>
      <c r="B272" s="11" t="s">
        <v>1027</v>
      </c>
      <c r="C272" s="11" t="s">
        <v>1027</v>
      </c>
      <c r="D272" s="16" t="s">
        <v>338</v>
      </c>
      <c r="E272" s="10" t="s">
        <v>1055</v>
      </c>
      <c r="F272" s="26" t="s">
        <v>1267</v>
      </c>
      <c r="G272" s="25" t="s">
        <v>1272</v>
      </c>
      <c r="H272" s="25" t="s">
        <v>1268</v>
      </c>
      <c r="I272" s="25" t="s">
        <v>1268</v>
      </c>
      <c r="J272" s="25" t="s">
        <v>1268</v>
      </c>
      <c r="K272" s="25" t="s">
        <v>1268</v>
      </c>
      <c r="L272" s="25" t="s">
        <v>1268</v>
      </c>
      <c r="M272" s="25" t="s">
        <v>1268</v>
      </c>
      <c r="N272" s="25" t="s">
        <v>1268</v>
      </c>
      <c r="O272" s="25" t="s">
        <v>1268</v>
      </c>
      <c r="P272" s="10">
        <v>172704</v>
      </c>
      <c r="Q272" s="12"/>
      <c r="R272" s="13"/>
      <c r="S272" s="13"/>
      <c r="T272" s="13"/>
      <c r="U272" s="13"/>
      <c r="V272" s="13">
        <f t="shared" si="4"/>
        <v>0</v>
      </c>
    </row>
    <row r="273" spans="1:22" s="9" customFormat="1" ht="30" customHeight="1" x14ac:dyDescent="0.4">
      <c r="A273" s="10">
        <v>267</v>
      </c>
      <c r="B273" s="11" t="s">
        <v>1027</v>
      </c>
      <c r="C273" s="11" t="s">
        <v>1027</v>
      </c>
      <c r="D273" s="16" t="s">
        <v>339</v>
      </c>
      <c r="E273" s="10" t="s">
        <v>1055</v>
      </c>
      <c r="F273" s="26" t="s">
        <v>1267</v>
      </c>
      <c r="G273" s="25" t="s">
        <v>1272</v>
      </c>
      <c r="H273" s="25" t="s">
        <v>1268</v>
      </c>
      <c r="I273" s="25" t="s">
        <v>1268</v>
      </c>
      <c r="J273" s="25" t="s">
        <v>1268</v>
      </c>
      <c r="K273" s="12">
        <v>5.24</v>
      </c>
      <c r="L273" s="25" t="s">
        <v>1268</v>
      </c>
      <c r="M273" s="25" t="s">
        <v>1268</v>
      </c>
      <c r="N273" s="25" t="s">
        <v>1268</v>
      </c>
      <c r="O273" s="25" t="s">
        <v>1268</v>
      </c>
      <c r="P273" s="10">
        <v>127550</v>
      </c>
      <c r="Q273" s="12">
        <v>360</v>
      </c>
      <c r="R273" s="13">
        <v>6</v>
      </c>
      <c r="S273" s="13">
        <v>5.24</v>
      </c>
      <c r="T273" s="13">
        <v>360</v>
      </c>
      <c r="U273" s="13">
        <v>0.75999999999999979</v>
      </c>
      <c r="V273" s="13">
        <f t="shared" si="4"/>
        <v>180</v>
      </c>
    </row>
    <row r="274" spans="1:22" s="9" customFormat="1" ht="30" customHeight="1" x14ac:dyDescent="0.4">
      <c r="A274" s="10">
        <v>268</v>
      </c>
      <c r="B274" s="11" t="s">
        <v>1027</v>
      </c>
      <c r="C274" s="11" t="s">
        <v>1027</v>
      </c>
      <c r="D274" s="16" t="s">
        <v>340</v>
      </c>
      <c r="E274" s="10" t="s">
        <v>1072</v>
      </c>
      <c r="F274" s="26" t="s">
        <v>1267</v>
      </c>
      <c r="G274" s="25" t="s">
        <v>1272</v>
      </c>
      <c r="H274" s="25" t="s">
        <v>1268</v>
      </c>
      <c r="I274" s="25" t="s">
        <v>1268</v>
      </c>
      <c r="J274" s="25" t="s">
        <v>1268</v>
      </c>
      <c r="K274" s="12">
        <v>8.85</v>
      </c>
      <c r="L274" s="25" t="s">
        <v>1268</v>
      </c>
      <c r="M274" s="25" t="s">
        <v>1268</v>
      </c>
      <c r="N274" s="25" t="s">
        <v>1268</v>
      </c>
      <c r="O274" s="25" t="s">
        <v>1268</v>
      </c>
      <c r="P274" s="10">
        <v>182510</v>
      </c>
      <c r="Q274" s="12">
        <v>2070</v>
      </c>
      <c r="R274" s="13">
        <v>6.04</v>
      </c>
      <c r="S274" s="13">
        <v>8.85</v>
      </c>
      <c r="T274" s="13">
        <v>2070</v>
      </c>
      <c r="U274" s="13">
        <v>-2.8099999999999996</v>
      </c>
      <c r="V274" s="13">
        <f t="shared" si="4"/>
        <v>1035</v>
      </c>
    </row>
    <row r="275" spans="1:22" s="9" customFormat="1" ht="30" customHeight="1" x14ac:dyDescent="0.4">
      <c r="A275" s="10">
        <v>269</v>
      </c>
      <c r="B275" s="11" t="s">
        <v>1027</v>
      </c>
      <c r="C275" s="11" t="s">
        <v>1027</v>
      </c>
      <c r="D275" s="16" t="s">
        <v>341</v>
      </c>
      <c r="E275" s="10" t="s">
        <v>1072</v>
      </c>
      <c r="F275" s="26" t="s">
        <v>1267</v>
      </c>
      <c r="G275" s="25" t="s">
        <v>1272</v>
      </c>
      <c r="H275" s="25" t="s">
        <v>1268</v>
      </c>
      <c r="I275" s="25" t="s">
        <v>1268</v>
      </c>
      <c r="J275" s="25" t="s">
        <v>1268</v>
      </c>
      <c r="K275" s="25" t="s">
        <v>1268</v>
      </c>
      <c r="L275" s="25" t="s">
        <v>1268</v>
      </c>
      <c r="M275" s="25" t="s">
        <v>1268</v>
      </c>
      <c r="N275" s="25" t="s">
        <v>1268</v>
      </c>
      <c r="O275" s="25" t="s">
        <v>1268</v>
      </c>
      <c r="P275" s="10">
        <v>89664</v>
      </c>
      <c r="Q275" s="12"/>
      <c r="R275" s="13"/>
      <c r="S275" s="13"/>
      <c r="T275" s="13"/>
      <c r="U275" s="13"/>
      <c r="V275" s="13">
        <f t="shared" si="4"/>
        <v>0</v>
      </c>
    </row>
    <row r="276" spans="1:22" s="9" customFormat="1" ht="30" customHeight="1" x14ac:dyDescent="0.4">
      <c r="A276" s="10">
        <v>270</v>
      </c>
      <c r="B276" s="11" t="s">
        <v>1027</v>
      </c>
      <c r="C276" s="11" t="s">
        <v>1027</v>
      </c>
      <c r="D276" s="16" t="s">
        <v>342</v>
      </c>
      <c r="E276" s="10" t="s">
        <v>1054</v>
      </c>
      <c r="F276" s="26" t="s">
        <v>1267</v>
      </c>
      <c r="G276" s="25" t="s">
        <v>1272</v>
      </c>
      <c r="H276" s="25" t="s">
        <v>1268</v>
      </c>
      <c r="I276" s="25" t="s">
        <v>1268</v>
      </c>
      <c r="J276" s="25" t="s">
        <v>1268</v>
      </c>
      <c r="K276" s="25" t="s">
        <v>1268</v>
      </c>
      <c r="L276" s="25" t="s">
        <v>1268</v>
      </c>
      <c r="M276" s="25" t="s">
        <v>1268</v>
      </c>
      <c r="N276" s="25" t="s">
        <v>1268</v>
      </c>
      <c r="O276" s="25" t="s">
        <v>1268</v>
      </c>
      <c r="P276" s="10">
        <v>141188</v>
      </c>
      <c r="Q276" s="12"/>
      <c r="R276" s="13"/>
      <c r="S276" s="13"/>
      <c r="T276" s="13"/>
      <c r="U276" s="13"/>
      <c r="V276" s="13">
        <f t="shared" si="4"/>
        <v>0</v>
      </c>
    </row>
    <row r="277" spans="1:22" s="9" customFormat="1" ht="30" customHeight="1" x14ac:dyDescent="0.4">
      <c r="A277" s="10">
        <v>271</v>
      </c>
      <c r="B277" s="11" t="s">
        <v>1027</v>
      </c>
      <c r="C277" s="11" t="s">
        <v>1027</v>
      </c>
      <c r="D277" s="16" t="s">
        <v>343</v>
      </c>
      <c r="E277" s="10" t="s">
        <v>67</v>
      </c>
      <c r="F277" s="26" t="s">
        <v>1267</v>
      </c>
      <c r="G277" s="25" t="s">
        <v>1272</v>
      </c>
      <c r="H277" s="25" t="s">
        <v>1268</v>
      </c>
      <c r="I277" s="25" t="s">
        <v>1268</v>
      </c>
      <c r="J277" s="25" t="s">
        <v>1268</v>
      </c>
      <c r="K277" s="12">
        <v>2.95</v>
      </c>
      <c r="L277" s="25" t="s">
        <v>1268</v>
      </c>
      <c r="M277" s="25" t="s">
        <v>1268</v>
      </c>
      <c r="N277" s="25" t="s">
        <v>1268</v>
      </c>
      <c r="O277" s="25" t="s">
        <v>1268</v>
      </c>
      <c r="P277" s="10">
        <v>24870</v>
      </c>
      <c r="Q277" s="12">
        <v>1080</v>
      </c>
      <c r="R277" s="13">
        <v>1</v>
      </c>
      <c r="S277" s="13">
        <v>2.95</v>
      </c>
      <c r="T277" s="13">
        <v>1080</v>
      </c>
      <c r="U277" s="13">
        <v>-1.9500000000000002</v>
      </c>
      <c r="V277" s="13">
        <f t="shared" si="4"/>
        <v>540</v>
      </c>
    </row>
    <row r="278" spans="1:22" s="9" customFormat="1" ht="30" customHeight="1" x14ac:dyDescent="0.4">
      <c r="A278" s="10">
        <v>272</v>
      </c>
      <c r="B278" s="11" t="s">
        <v>1028</v>
      </c>
      <c r="C278" s="11" t="s">
        <v>1028</v>
      </c>
      <c r="D278" s="16" t="s">
        <v>344</v>
      </c>
      <c r="E278" s="10" t="s">
        <v>65</v>
      </c>
      <c r="F278" s="26" t="s">
        <v>1267</v>
      </c>
      <c r="G278" s="25" t="s">
        <v>1272</v>
      </c>
      <c r="H278" s="25" t="s">
        <v>1268</v>
      </c>
      <c r="I278" s="25" t="s">
        <v>1268</v>
      </c>
      <c r="J278" s="25" t="s">
        <v>1268</v>
      </c>
      <c r="K278" s="12">
        <v>2.0099999999999998</v>
      </c>
      <c r="L278" s="25" t="s">
        <v>1268</v>
      </c>
      <c r="M278" s="25" t="s">
        <v>1268</v>
      </c>
      <c r="N278" s="25" t="s">
        <v>1268</v>
      </c>
      <c r="O278" s="25" t="s">
        <v>1268</v>
      </c>
      <c r="P278" s="10">
        <v>401120</v>
      </c>
      <c r="Q278" s="12">
        <v>270</v>
      </c>
      <c r="R278" s="13">
        <v>2</v>
      </c>
      <c r="S278" s="13">
        <v>2.0099999999999998</v>
      </c>
      <c r="T278" s="13">
        <v>270</v>
      </c>
      <c r="U278" s="13">
        <v>-9.9999999999997868E-3</v>
      </c>
      <c r="V278" s="13">
        <f t="shared" si="4"/>
        <v>135</v>
      </c>
    </row>
    <row r="279" spans="1:22" s="9" customFormat="1" ht="30" customHeight="1" x14ac:dyDescent="0.4">
      <c r="A279" s="10">
        <v>273</v>
      </c>
      <c r="B279" s="11" t="s">
        <v>1028</v>
      </c>
      <c r="C279" s="11" t="s">
        <v>1028</v>
      </c>
      <c r="D279" s="16" t="s">
        <v>345</v>
      </c>
      <c r="E279" s="10" t="s">
        <v>1055</v>
      </c>
      <c r="F279" s="26" t="s">
        <v>1267</v>
      </c>
      <c r="G279" s="25" t="s">
        <v>1272</v>
      </c>
      <c r="H279" s="25" t="s">
        <v>1268</v>
      </c>
      <c r="I279" s="25" t="s">
        <v>1268</v>
      </c>
      <c r="J279" s="25" t="s">
        <v>1268</v>
      </c>
      <c r="K279" s="12">
        <v>8.9</v>
      </c>
      <c r="L279" s="25" t="s">
        <v>1268</v>
      </c>
      <c r="M279" s="25" t="s">
        <v>1268</v>
      </c>
      <c r="N279" s="25" t="s">
        <v>1268</v>
      </c>
      <c r="O279" s="25" t="s">
        <v>1268</v>
      </c>
      <c r="P279" s="10">
        <v>810400</v>
      </c>
      <c r="Q279" s="12">
        <v>2160</v>
      </c>
      <c r="R279" s="13">
        <v>6</v>
      </c>
      <c r="S279" s="13">
        <v>8.9</v>
      </c>
      <c r="T279" s="13">
        <v>2160</v>
      </c>
      <c r="U279" s="13">
        <v>-2.9000000000000004</v>
      </c>
      <c r="V279" s="13">
        <f t="shared" si="4"/>
        <v>1080</v>
      </c>
    </row>
    <row r="280" spans="1:22" s="9" customFormat="1" ht="30" customHeight="1" x14ac:dyDescent="0.4">
      <c r="A280" s="10">
        <v>274</v>
      </c>
      <c r="B280" s="11" t="s">
        <v>1028</v>
      </c>
      <c r="C280" s="11" t="s">
        <v>1028</v>
      </c>
      <c r="D280" s="16" t="s">
        <v>346</v>
      </c>
      <c r="E280" s="10" t="s">
        <v>1067</v>
      </c>
      <c r="F280" s="26" t="s">
        <v>1267</v>
      </c>
      <c r="G280" s="25" t="s">
        <v>1272</v>
      </c>
      <c r="H280" s="25" t="s">
        <v>1268</v>
      </c>
      <c r="I280" s="25" t="s">
        <v>1268</v>
      </c>
      <c r="J280" s="25" t="s">
        <v>1268</v>
      </c>
      <c r="K280" s="12">
        <v>3.35</v>
      </c>
      <c r="L280" s="25" t="s">
        <v>1268</v>
      </c>
      <c r="M280" s="25" t="s">
        <v>1268</v>
      </c>
      <c r="N280" s="25" t="s">
        <v>1268</v>
      </c>
      <c r="O280" s="25" t="s">
        <v>1268</v>
      </c>
      <c r="P280" s="10">
        <v>56307</v>
      </c>
      <c r="Q280" s="12">
        <v>180</v>
      </c>
      <c r="R280" s="13">
        <v>4</v>
      </c>
      <c r="S280" s="13">
        <v>3.35</v>
      </c>
      <c r="T280" s="13">
        <v>180</v>
      </c>
      <c r="U280" s="13">
        <v>0.64999999999999991</v>
      </c>
      <c r="V280" s="13">
        <f t="shared" si="4"/>
        <v>90</v>
      </c>
    </row>
    <row r="281" spans="1:22" s="9" customFormat="1" ht="30" customHeight="1" x14ac:dyDescent="0.4">
      <c r="A281" s="10">
        <v>275</v>
      </c>
      <c r="B281" s="11" t="s">
        <v>1028</v>
      </c>
      <c r="C281" s="11" t="s">
        <v>1028</v>
      </c>
      <c r="D281" s="16" t="s">
        <v>347</v>
      </c>
      <c r="E281" s="10" t="s">
        <v>1054</v>
      </c>
      <c r="F281" s="26" t="s">
        <v>1267</v>
      </c>
      <c r="G281" s="25" t="s">
        <v>1272</v>
      </c>
      <c r="H281" s="25" t="s">
        <v>1268</v>
      </c>
      <c r="I281" s="25" t="s">
        <v>1268</v>
      </c>
      <c r="J281" s="25" t="s">
        <v>1268</v>
      </c>
      <c r="K281" s="25" t="s">
        <v>1268</v>
      </c>
      <c r="L281" s="25" t="s">
        <v>1268</v>
      </c>
      <c r="M281" s="25" t="s">
        <v>1268</v>
      </c>
      <c r="N281" s="25" t="s">
        <v>1268</v>
      </c>
      <c r="O281" s="25" t="s">
        <v>1268</v>
      </c>
      <c r="P281" s="10">
        <v>44782</v>
      </c>
      <c r="Q281" s="12"/>
      <c r="R281" s="13"/>
      <c r="S281" s="13"/>
      <c r="T281" s="13"/>
      <c r="U281" s="13"/>
      <c r="V281" s="13">
        <f t="shared" si="4"/>
        <v>0</v>
      </c>
    </row>
    <row r="282" spans="1:22" s="9" customFormat="1" ht="30" customHeight="1" x14ac:dyDescent="0.4">
      <c r="A282" s="10">
        <v>276</v>
      </c>
      <c r="B282" s="11" t="s">
        <v>1028</v>
      </c>
      <c r="C282" s="11" t="s">
        <v>1028</v>
      </c>
      <c r="D282" s="16" t="s">
        <v>348</v>
      </c>
      <c r="E282" s="10" t="s">
        <v>67</v>
      </c>
      <c r="F282" s="26" t="s">
        <v>1267</v>
      </c>
      <c r="G282" s="25" t="s">
        <v>1272</v>
      </c>
      <c r="H282" s="25" t="s">
        <v>1268</v>
      </c>
      <c r="I282" s="25" t="s">
        <v>1268</v>
      </c>
      <c r="J282" s="25" t="s">
        <v>1268</v>
      </c>
      <c r="K282" s="25" t="s">
        <v>1268</v>
      </c>
      <c r="L282" s="25" t="s">
        <v>1268</v>
      </c>
      <c r="M282" s="25" t="s">
        <v>1268</v>
      </c>
      <c r="N282" s="25" t="s">
        <v>1268</v>
      </c>
      <c r="O282" s="25" t="s">
        <v>1268</v>
      </c>
      <c r="P282" s="10">
        <v>467647</v>
      </c>
      <c r="Q282" s="12"/>
      <c r="R282" s="13"/>
      <c r="S282" s="13"/>
      <c r="T282" s="13"/>
      <c r="U282" s="13"/>
      <c r="V282" s="13">
        <f t="shared" si="4"/>
        <v>0</v>
      </c>
    </row>
    <row r="283" spans="1:22" s="9" customFormat="1" ht="30" customHeight="1" x14ac:dyDescent="0.4">
      <c r="A283" s="10">
        <v>277</v>
      </c>
      <c r="B283" s="11" t="s">
        <v>1028</v>
      </c>
      <c r="C283" s="11" t="s">
        <v>1028</v>
      </c>
      <c r="D283" s="16" t="s">
        <v>349</v>
      </c>
      <c r="E283" s="10" t="s">
        <v>1055</v>
      </c>
      <c r="F283" s="26" t="s">
        <v>1267</v>
      </c>
      <c r="G283" s="25" t="s">
        <v>1272</v>
      </c>
      <c r="H283" s="25" t="s">
        <v>1268</v>
      </c>
      <c r="I283" s="25" t="s">
        <v>1268</v>
      </c>
      <c r="J283" s="25" t="s">
        <v>1268</v>
      </c>
      <c r="K283" s="12">
        <v>5.56</v>
      </c>
      <c r="L283" s="25" t="s">
        <v>1268</v>
      </c>
      <c r="M283" s="25" t="s">
        <v>1268</v>
      </c>
      <c r="N283" s="25" t="s">
        <v>1268</v>
      </c>
      <c r="O283" s="25" t="s">
        <v>1268</v>
      </c>
      <c r="P283" s="10">
        <v>449924</v>
      </c>
      <c r="Q283" s="12">
        <v>540</v>
      </c>
      <c r="R283" s="13">
        <v>6</v>
      </c>
      <c r="S283" s="13">
        <v>5.56</v>
      </c>
      <c r="T283" s="13">
        <v>540</v>
      </c>
      <c r="U283" s="13">
        <v>0.44000000000000039</v>
      </c>
      <c r="V283" s="13">
        <f t="shared" si="4"/>
        <v>270</v>
      </c>
    </row>
    <row r="284" spans="1:22" s="9" customFormat="1" ht="30" customHeight="1" x14ac:dyDescent="0.4">
      <c r="A284" s="10">
        <v>278</v>
      </c>
      <c r="B284" s="11" t="s">
        <v>1028</v>
      </c>
      <c r="C284" s="11" t="s">
        <v>1028</v>
      </c>
      <c r="D284" s="16" t="s">
        <v>350</v>
      </c>
      <c r="E284" s="10" t="s">
        <v>1052</v>
      </c>
      <c r="F284" s="26" t="s">
        <v>1267</v>
      </c>
      <c r="G284" s="25" t="s">
        <v>1272</v>
      </c>
      <c r="H284" s="25" t="s">
        <v>1268</v>
      </c>
      <c r="I284" s="25" t="s">
        <v>1268</v>
      </c>
      <c r="J284" s="25" t="s">
        <v>1268</v>
      </c>
      <c r="K284" s="25" t="s">
        <v>1268</v>
      </c>
      <c r="L284" s="25" t="s">
        <v>1268</v>
      </c>
      <c r="M284" s="25" t="s">
        <v>1268</v>
      </c>
      <c r="N284" s="25" t="s">
        <v>1268</v>
      </c>
      <c r="O284" s="25" t="s">
        <v>1268</v>
      </c>
      <c r="P284" s="10">
        <v>258657</v>
      </c>
      <c r="Q284" s="12"/>
      <c r="R284" s="13"/>
      <c r="S284" s="13"/>
      <c r="T284" s="13"/>
      <c r="U284" s="13"/>
      <c r="V284" s="13">
        <f t="shared" si="4"/>
        <v>0</v>
      </c>
    </row>
    <row r="285" spans="1:22" s="9" customFormat="1" ht="30" customHeight="1" x14ac:dyDescent="0.4">
      <c r="A285" s="10">
        <v>279</v>
      </c>
      <c r="B285" s="11" t="s">
        <v>1028</v>
      </c>
      <c r="C285" s="11" t="s">
        <v>1028</v>
      </c>
      <c r="D285" s="16" t="s">
        <v>351</v>
      </c>
      <c r="E285" s="10" t="s">
        <v>1055</v>
      </c>
      <c r="F285" s="26" t="s">
        <v>1267</v>
      </c>
      <c r="G285" s="25" t="s">
        <v>1272</v>
      </c>
      <c r="H285" s="25" t="s">
        <v>1268</v>
      </c>
      <c r="I285" s="25" t="s">
        <v>1268</v>
      </c>
      <c r="J285" s="25" t="s">
        <v>1268</v>
      </c>
      <c r="K285" s="12">
        <v>6.09</v>
      </c>
      <c r="L285" s="25" t="s">
        <v>1268</v>
      </c>
      <c r="M285" s="25" t="s">
        <v>1268</v>
      </c>
      <c r="N285" s="25" t="s">
        <v>1268</v>
      </c>
      <c r="O285" s="25" t="s">
        <v>1268</v>
      </c>
      <c r="P285" s="10">
        <v>614488</v>
      </c>
      <c r="Q285" s="12">
        <v>810</v>
      </c>
      <c r="R285" s="13">
        <v>6</v>
      </c>
      <c r="S285" s="13">
        <v>6.09</v>
      </c>
      <c r="T285" s="13">
        <v>810</v>
      </c>
      <c r="U285" s="13">
        <v>-8.9999999999999858E-2</v>
      </c>
      <c r="V285" s="13">
        <f t="shared" si="4"/>
        <v>405</v>
      </c>
    </row>
    <row r="286" spans="1:22" s="9" customFormat="1" ht="30" customHeight="1" x14ac:dyDescent="0.4">
      <c r="A286" s="10">
        <v>280</v>
      </c>
      <c r="B286" s="11" t="s">
        <v>1028</v>
      </c>
      <c r="C286" s="11" t="s">
        <v>1028</v>
      </c>
      <c r="D286" s="16" t="s">
        <v>352</v>
      </c>
      <c r="E286" s="10" t="s">
        <v>1065</v>
      </c>
      <c r="F286" s="26" t="s">
        <v>1267</v>
      </c>
      <c r="G286" s="25" t="s">
        <v>1272</v>
      </c>
      <c r="H286" s="25" t="s">
        <v>1268</v>
      </c>
      <c r="I286" s="25" t="s">
        <v>1268</v>
      </c>
      <c r="J286" s="25" t="s">
        <v>1268</v>
      </c>
      <c r="K286" s="25" t="s">
        <v>1268</v>
      </c>
      <c r="L286" s="25" t="s">
        <v>1268</v>
      </c>
      <c r="M286" s="25" t="s">
        <v>1268</v>
      </c>
      <c r="N286" s="25" t="s">
        <v>1268</v>
      </c>
      <c r="O286" s="25" t="s">
        <v>1268</v>
      </c>
      <c r="P286" s="10">
        <v>264842</v>
      </c>
      <c r="Q286" s="12"/>
      <c r="R286" s="13"/>
      <c r="S286" s="13"/>
      <c r="T286" s="13"/>
      <c r="U286" s="13"/>
      <c r="V286" s="13">
        <f t="shared" si="4"/>
        <v>0</v>
      </c>
    </row>
    <row r="287" spans="1:22" s="9" customFormat="1" ht="30" customHeight="1" x14ac:dyDescent="0.4">
      <c r="A287" s="10">
        <v>281</v>
      </c>
      <c r="B287" s="11" t="s">
        <v>1028</v>
      </c>
      <c r="C287" s="11" t="s">
        <v>1028</v>
      </c>
      <c r="D287" s="16" t="s">
        <v>353</v>
      </c>
      <c r="E287" s="10" t="s">
        <v>1052</v>
      </c>
      <c r="F287" s="26" t="s">
        <v>1267</v>
      </c>
      <c r="G287" s="25" t="s">
        <v>1272</v>
      </c>
      <c r="H287" s="25" t="s">
        <v>1268</v>
      </c>
      <c r="I287" s="25" t="s">
        <v>1268</v>
      </c>
      <c r="J287" s="25" t="s">
        <v>1268</v>
      </c>
      <c r="K287" s="12">
        <v>11</v>
      </c>
      <c r="L287" s="25" t="s">
        <v>1268</v>
      </c>
      <c r="M287" s="25" t="s">
        <v>1268</v>
      </c>
      <c r="N287" s="25" t="s">
        <v>1268</v>
      </c>
      <c r="O287" s="25" t="s">
        <v>1268</v>
      </c>
      <c r="P287" s="10">
        <v>176297</v>
      </c>
      <c r="Q287" s="12">
        <v>2430</v>
      </c>
      <c r="R287" s="13">
        <v>8</v>
      </c>
      <c r="S287" s="13">
        <v>11</v>
      </c>
      <c r="T287" s="13">
        <v>2430</v>
      </c>
      <c r="U287" s="13">
        <v>-3</v>
      </c>
      <c r="V287" s="13">
        <f t="shared" si="4"/>
        <v>1215</v>
      </c>
    </row>
    <row r="288" spans="1:22" s="9" customFormat="1" ht="30" customHeight="1" x14ac:dyDescent="0.4">
      <c r="A288" s="10">
        <v>282</v>
      </c>
      <c r="B288" s="11" t="s">
        <v>1028</v>
      </c>
      <c r="C288" s="11" t="s">
        <v>1028</v>
      </c>
      <c r="D288" s="16" t="s">
        <v>354</v>
      </c>
      <c r="E288" s="10" t="s">
        <v>1052</v>
      </c>
      <c r="F288" s="26" t="s">
        <v>1267</v>
      </c>
      <c r="G288" s="25" t="s">
        <v>1272</v>
      </c>
      <c r="H288" s="25" t="s">
        <v>1268</v>
      </c>
      <c r="I288" s="25" t="s">
        <v>1268</v>
      </c>
      <c r="J288" s="25" t="s">
        <v>1268</v>
      </c>
      <c r="K288" s="25" t="s">
        <v>1268</v>
      </c>
      <c r="L288" s="25" t="s">
        <v>1268</v>
      </c>
      <c r="M288" s="25" t="s">
        <v>1268</v>
      </c>
      <c r="N288" s="25" t="s">
        <v>1268</v>
      </c>
      <c r="O288" s="25" t="s">
        <v>1268</v>
      </c>
      <c r="P288" s="10">
        <v>-191568</v>
      </c>
      <c r="Q288" s="12"/>
      <c r="R288" s="13"/>
      <c r="S288" s="13"/>
      <c r="T288" s="13"/>
      <c r="U288" s="13"/>
      <c r="V288" s="13">
        <f t="shared" si="4"/>
        <v>0</v>
      </c>
    </row>
    <row r="289" spans="1:22" s="9" customFormat="1" ht="30" customHeight="1" x14ac:dyDescent="0.4">
      <c r="A289" s="10">
        <v>283</v>
      </c>
      <c r="B289" s="11" t="s">
        <v>1028</v>
      </c>
      <c r="C289" s="11" t="s">
        <v>1028</v>
      </c>
      <c r="D289" s="16" t="s">
        <v>355</v>
      </c>
      <c r="E289" s="10" t="s">
        <v>1069</v>
      </c>
      <c r="F289" s="26" t="s">
        <v>1267</v>
      </c>
      <c r="G289" s="25" t="s">
        <v>1272</v>
      </c>
      <c r="H289" s="25" t="s">
        <v>1268</v>
      </c>
      <c r="I289" s="25" t="s">
        <v>1268</v>
      </c>
      <c r="J289" s="25" t="s">
        <v>1268</v>
      </c>
      <c r="K289" s="25" t="s">
        <v>1268</v>
      </c>
      <c r="L289" s="25" t="s">
        <v>1268</v>
      </c>
      <c r="M289" s="25" t="s">
        <v>1268</v>
      </c>
      <c r="N289" s="25" t="s">
        <v>1268</v>
      </c>
      <c r="O289" s="25" t="s">
        <v>1268</v>
      </c>
      <c r="P289" s="10">
        <v>457198</v>
      </c>
      <c r="Q289" s="12"/>
      <c r="R289" s="13"/>
      <c r="S289" s="13"/>
      <c r="T289" s="13"/>
      <c r="U289" s="13"/>
      <c r="V289" s="13">
        <f t="shared" si="4"/>
        <v>0</v>
      </c>
    </row>
    <row r="290" spans="1:22" s="9" customFormat="1" ht="30" customHeight="1" x14ac:dyDescent="0.4">
      <c r="A290" s="10">
        <v>284</v>
      </c>
      <c r="B290" s="11" t="s">
        <v>1028</v>
      </c>
      <c r="C290" s="11" t="s">
        <v>1028</v>
      </c>
      <c r="D290" s="16" t="s">
        <v>356</v>
      </c>
      <c r="E290" s="10" t="s">
        <v>1054</v>
      </c>
      <c r="F290" s="26" t="s">
        <v>1267</v>
      </c>
      <c r="G290" s="25" t="s">
        <v>1272</v>
      </c>
      <c r="H290" s="25" t="s">
        <v>1268</v>
      </c>
      <c r="I290" s="25" t="s">
        <v>1268</v>
      </c>
      <c r="J290" s="25" t="s">
        <v>1268</v>
      </c>
      <c r="K290" s="12">
        <v>6.8</v>
      </c>
      <c r="L290" s="25" t="s">
        <v>1268</v>
      </c>
      <c r="M290" s="25" t="s">
        <v>1268</v>
      </c>
      <c r="N290" s="25" t="s">
        <v>1268</v>
      </c>
      <c r="O290" s="25" t="s">
        <v>1268</v>
      </c>
      <c r="P290" s="10">
        <v>494694</v>
      </c>
      <c r="Q290" s="12">
        <v>1440</v>
      </c>
      <c r="R290" s="13">
        <v>5</v>
      </c>
      <c r="S290" s="13">
        <v>6.8</v>
      </c>
      <c r="T290" s="13">
        <v>1440</v>
      </c>
      <c r="U290" s="13">
        <v>-1.7999999999999998</v>
      </c>
      <c r="V290" s="13">
        <f t="shared" si="4"/>
        <v>720</v>
      </c>
    </row>
    <row r="291" spans="1:22" s="9" customFormat="1" ht="30" customHeight="1" x14ac:dyDescent="0.4">
      <c r="A291" s="10">
        <v>285</v>
      </c>
      <c r="B291" s="11" t="s">
        <v>1028</v>
      </c>
      <c r="C291" s="11" t="s">
        <v>1028</v>
      </c>
      <c r="D291" s="16" t="s">
        <v>357</v>
      </c>
      <c r="E291" s="10" t="s">
        <v>1057</v>
      </c>
      <c r="F291" s="26" t="s">
        <v>1267</v>
      </c>
      <c r="G291" s="25" t="s">
        <v>1272</v>
      </c>
      <c r="H291" s="25" t="s">
        <v>1268</v>
      </c>
      <c r="I291" s="25" t="s">
        <v>1268</v>
      </c>
      <c r="J291" s="25" t="s">
        <v>1268</v>
      </c>
      <c r="K291" s="25" t="s">
        <v>1268</v>
      </c>
      <c r="L291" s="25" t="s">
        <v>1268</v>
      </c>
      <c r="M291" s="25" t="s">
        <v>1268</v>
      </c>
      <c r="N291" s="25" t="s">
        <v>1268</v>
      </c>
      <c r="O291" s="25" t="s">
        <v>1268</v>
      </c>
      <c r="P291" s="10">
        <v>68765</v>
      </c>
      <c r="Q291" s="12"/>
      <c r="R291" s="13"/>
      <c r="S291" s="13"/>
      <c r="T291" s="13"/>
      <c r="U291" s="13"/>
      <c r="V291" s="13">
        <f t="shared" si="4"/>
        <v>0</v>
      </c>
    </row>
    <row r="292" spans="1:22" s="9" customFormat="1" ht="30" customHeight="1" x14ac:dyDescent="0.4">
      <c r="A292" s="10">
        <v>286</v>
      </c>
      <c r="B292" s="11" t="s">
        <v>1028</v>
      </c>
      <c r="C292" s="11" t="s">
        <v>1028</v>
      </c>
      <c r="D292" s="16" t="s">
        <v>358</v>
      </c>
      <c r="E292" s="10" t="s">
        <v>1054</v>
      </c>
      <c r="F292" s="26" t="s">
        <v>1267</v>
      </c>
      <c r="G292" s="25" t="s">
        <v>1272</v>
      </c>
      <c r="H292" s="25" t="s">
        <v>1268</v>
      </c>
      <c r="I292" s="25" t="s">
        <v>1268</v>
      </c>
      <c r="J292" s="25" t="s">
        <v>1268</v>
      </c>
      <c r="K292" s="25" t="s">
        <v>1268</v>
      </c>
      <c r="L292" s="25" t="s">
        <v>1268</v>
      </c>
      <c r="M292" s="25" t="s">
        <v>1268</v>
      </c>
      <c r="N292" s="25" t="s">
        <v>1268</v>
      </c>
      <c r="O292" s="25" t="s">
        <v>1268</v>
      </c>
      <c r="P292" s="10">
        <v>203643</v>
      </c>
      <c r="Q292" s="12"/>
      <c r="R292" s="13"/>
      <c r="S292" s="13"/>
      <c r="T292" s="13"/>
      <c r="U292" s="13"/>
      <c r="V292" s="13">
        <f t="shared" si="4"/>
        <v>0</v>
      </c>
    </row>
    <row r="293" spans="1:22" s="9" customFormat="1" ht="30" customHeight="1" x14ac:dyDescent="0.4">
      <c r="A293" s="10">
        <v>287</v>
      </c>
      <c r="B293" s="11" t="s">
        <v>1028</v>
      </c>
      <c r="C293" s="11" t="s">
        <v>1028</v>
      </c>
      <c r="D293" s="16" t="s">
        <v>359</v>
      </c>
      <c r="E293" s="10" t="s">
        <v>1057</v>
      </c>
      <c r="F293" s="26" t="s">
        <v>1267</v>
      </c>
      <c r="G293" s="25" t="s">
        <v>1272</v>
      </c>
      <c r="H293" s="25" t="s">
        <v>1268</v>
      </c>
      <c r="I293" s="25" t="s">
        <v>1268</v>
      </c>
      <c r="J293" s="25" t="s">
        <v>1268</v>
      </c>
      <c r="K293" s="25" t="s">
        <v>1268</v>
      </c>
      <c r="L293" s="25" t="s">
        <v>1268</v>
      </c>
      <c r="M293" s="25" t="s">
        <v>1268</v>
      </c>
      <c r="N293" s="25" t="s">
        <v>1268</v>
      </c>
      <c r="O293" s="25" t="s">
        <v>1268</v>
      </c>
      <c r="P293" s="10">
        <v>594236</v>
      </c>
      <c r="Q293" s="12"/>
      <c r="R293" s="13"/>
      <c r="S293" s="13"/>
      <c r="T293" s="13"/>
      <c r="U293" s="13"/>
      <c r="V293" s="13">
        <f t="shared" si="4"/>
        <v>0</v>
      </c>
    </row>
    <row r="294" spans="1:22" s="9" customFormat="1" ht="30" customHeight="1" x14ac:dyDescent="0.4">
      <c r="A294" s="10">
        <v>288</v>
      </c>
      <c r="B294" s="11" t="s">
        <v>1028</v>
      </c>
      <c r="C294" s="11" t="s">
        <v>1028</v>
      </c>
      <c r="D294" s="16" t="s">
        <v>360</v>
      </c>
      <c r="E294" s="10" t="s">
        <v>1057</v>
      </c>
      <c r="F294" s="26" t="s">
        <v>1267</v>
      </c>
      <c r="G294" s="25" t="s">
        <v>1272</v>
      </c>
      <c r="H294" s="25" t="s">
        <v>1268</v>
      </c>
      <c r="I294" s="25" t="s">
        <v>1268</v>
      </c>
      <c r="J294" s="25" t="s">
        <v>1268</v>
      </c>
      <c r="K294" s="12">
        <v>5.88</v>
      </c>
      <c r="L294" s="25" t="s">
        <v>1268</v>
      </c>
      <c r="M294" s="25" t="s">
        <v>1268</v>
      </c>
      <c r="N294" s="25" t="s">
        <v>1268</v>
      </c>
      <c r="O294" s="25" t="s">
        <v>1268</v>
      </c>
      <c r="P294" s="10">
        <v>552484</v>
      </c>
      <c r="Q294" s="12">
        <v>180</v>
      </c>
      <c r="R294" s="13">
        <v>7.5</v>
      </c>
      <c r="S294" s="13">
        <v>5.88</v>
      </c>
      <c r="T294" s="13">
        <v>180</v>
      </c>
      <c r="U294" s="13">
        <v>1.62</v>
      </c>
      <c r="V294" s="13">
        <f t="shared" si="4"/>
        <v>90</v>
      </c>
    </row>
    <row r="295" spans="1:22" s="9" customFormat="1" ht="30" customHeight="1" x14ac:dyDescent="0.4">
      <c r="A295" s="10">
        <v>289</v>
      </c>
      <c r="B295" s="11" t="s">
        <v>1028</v>
      </c>
      <c r="C295" s="11" t="s">
        <v>1105</v>
      </c>
      <c r="D295" s="16" t="s">
        <v>361</v>
      </c>
      <c r="E295" s="10" t="s">
        <v>1055</v>
      </c>
      <c r="F295" s="26" t="s">
        <v>1267</v>
      </c>
      <c r="G295" s="25" t="s">
        <v>1272</v>
      </c>
      <c r="H295" s="25" t="s">
        <v>1268</v>
      </c>
      <c r="I295" s="25" t="s">
        <v>1268</v>
      </c>
      <c r="J295" s="25" t="s">
        <v>1268</v>
      </c>
      <c r="K295" s="25" t="s">
        <v>1268</v>
      </c>
      <c r="L295" s="25" t="s">
        <v>1268</v>
      </c>
      <c r="M295" s="25" t="s">
        <v>1268</v>
      </c>
      <c r="N295" s="25" t="s">
        <v>1268</v>
      </c>
      <c r="O295" s="25" t="s">
        <v>1268</v>
      </c>
      <c r="P295" s="10">
        <v>153399</v>
      </c>
      <c r="Q295" s="12"/>
      <c r="R295" s="13"/>
      <c r="S295" s="13"/>
      <c r="T295" s="13"/>
      <c r="U295" s="13"/>
      <c r="V295" s="13">
        <f t="shared" si="4"/>
        <v>0</v>
      </c>
    </row>
    <row r="296" spans="1:22" s="9" customFormat="1" ht="30" customHeight="1" x14ac:dyDescent="0.4">
      <c r="A296" s="10">
        <v>290</v>
      </c>
      <c r="B296" s="11" t="s">
        <v>1028</v>
      </c>
      <c r="C296" s="11" t="s">
        <v>1106</v>
      </c>
      <c r="D296" s="16" t="s">
        <v>362</v>
      </c>
      <c r="E296" s="10" t="s">
        <v>1058</v>
      </c>
      <c r="F296" s="26" t="s">
        <v>1267</v>
      </c>
      <c r="G296" s="25" t="s">
        <v>1272</v>
      </c>
      <c r="H296" s="25" t="s">
        <v>1268</v>
      </c>
      <c r="I296" s="25" t="s">
        <v>1268</v>
      </c>
      <c r="J296" s="25" t="s">
        <v>1268</v>
      </c>
      <c r="K296" s="12">
        <v>2.4700000000000002</v>
      </c>
      <c r="L296" s="25" t="s">
        <v>1268</v>
      </c>
      <c r="M296" s="25" t="s">
        <v>1268</v>
      </c>
      <c r="N296" s="25" t="s">
        <v>1268</v>
      </c>
      <c r="O296" s="25" t="s">
        <v>1268</v>
      </c>
      <c r="P296" s="10">
        <v>168511</v>
      </c>
      <c r="Q296" s="12">
        <v>90</v>
      </c>
      <c r="R296" s="13">
        <v>3</v>
      </c>
      <c r="S296" s="13">
        <v>2.4700000000000002</v>
      </c>
      <c r="T296" s="13">
        <v>90</v>
      </c>
      <c r="U296" s="13">
        <v>0.5299999999999998</v>
      </c>
      <c r="V296" s="13">
        <f t="shared" si="4"/>
        <v>45</v>
      </c>
    </row>
    <row r="297" spans="1:22" s="9" customFormat="1" ht="30" customHeight="1" x14ac:dyDescent="0.4">
      <c r="A297" s="10">
        <v>291</v>
      </c>
      <c r="B297" s="11" t="s">
        <v>1028</v>
      </c>
      <c r="C297" s="11" t="s">
        <v>1105</v>
      </c>
      <c r="D297" s="16" t="s">
        <v>363</v>
      </c>
      <c r="E297" s="10" t="s">
        <v>67</v>
      </c>
      <c r="F297" s="26" t="s">
        <v>1267</v>
      </c>
      <c r="G297" s="25" t="s">
        <v>1272</v>
      </c>
      <c r="H297" s="25" t="s">
        <v>1268</v>
      </c>
      <c r="I297" s="25" t="s">
        <v>1268</v>
      </c>
      <c r="J297" s="25" t="s">
        <v>1268</v>
      </c>
      <c r="K297" s="25" t="s">
        <v>1268</v>
      </c>
      <c r="L297" s="25" t="s">
        <v>1268</v>
      </c>
      <c r="M297" s="25" t="s">
        <v>1268</v>
      </c>
      <c r="N297" s="25" t="s">
        <v>1268</v>
      </c>
      <c r="O297" s="25" t="s">
        <v>1268</v>
      </c>
      <c r="P297" s="10">
        <v>28218</v>
      </c>
      <c r="Q297" s="12"/>
      <c r="R297" s="13"/>
      <c r="S297" s="13"/>
      <c r="T297" s="13"/>
      <c r="U297" s="13"/>
      <c r="V297" s="13">
        <f t="shared" si="4"/>
        <v>0</v>
      </c>
    </row>
    <row r="298" spans="1:22" s="9" customFormat="1" ht="30" customHeight="1" x14ac:dyDescent="0.4">
      <c r="A298" s="10">
        <v>292</v>
      </c>
      <c r="B298" s="11" t="s">
        <v>1028</v>
      </c>
      <c r="C298" s="11" t="s">
        <v>1106</v>
      </c>
      <c r="D298" s="16" t="s">
        <v>364</v>
      </c>
      <c r="E298" s="10" t="s">
        <v>1065</v>
      </c>
      <c r="F298" s="26" t="s">
        <v>1267</v>
      </c>
      <c r="G298" s="25" t="s">
        <v>1272</v>
      </c>
      <c r="H298" s="25" t="s">
        <v>1268</v>
      </c>
      <c r="I298" s="25" t="s">
        <v>1268</v>
      </c>
      <c r="J298" s="25" t="s">
        <v>1268</v>
      </c>
      <c r="K298" s="12">
        <v>8.36</v>
      </c>
      <c r="L298" s="25" t="s">
        <v>1268</v>
      </c>
      <c r="M298" s="25" t="s">
        <v>1268</v>
      </c>
      <c r="N298" s="25" t="s">
        <v>1268</v>
      </c>
      <c r="O298" s="25" t="s">
        <v>1268</v>
      </c>
      <c r="P298" s="10">
        <v>167896</v>
      </c>
      <c r="Q298" s="12">
        <v>450</v>
      </c>
      <c r="R298" s="13">
        <v>10</v>
      </c>
      <c r="S298" s="13">
        <v>8.36</v>
      </c>
      <c r="T298" s="13">
        <v>450</v>
      </c>
      <c r="U298" s="13">
        <v>1.6400000000000006</v>
      </c>
      <c r="V298" s="13">
        <f t="shared" si="4"/>
        <v>225</v>
      </c>
    </row>
    <row r="299" spans="1:22" s="9" customFormat="1" ht="30" customHeight="1" x14ac:dyDescent="0.4">
      <c r="A299" s="10">
        <v>293</v>
      </c>
      <c r="B299" s="11" t="s">
        <v>1028</v>
      </c>
      <c r="C299" s="11" t="s">
        <v>1106</v>
      </c>
      <c r="D299" s="16" t="s">
        <v>365</v>
      </c>
      <c r="E299" s="10" t="s">
        <v>1055</v>
      </c>
      <c r="F299" s="26" t="s">
        <v>1267</v>
      </c>
      <c r="G299" s="25" t="s">
        <v>1272</v>
      </c>
      <c r="H299" s="25" t="s">
        <v>1268</v>
      </c>
      <c r="I299" s="25" t="s">
        <v>1268</v>
      </c>
      <c r="J299" s="25" t="s">
        <v>1268</v>
      </c>
      <c r="K299" s="12">
        <v>4.9000000000000004</v>
      </c>
      <c r="L299" s="25" t="s">
        <v>1268</v>
      </c>
      <c r="M299" s="25" t="s">
        <v>1268</v>
      </c>
      <c r="N299" s="25" t="s">
        <v>1268</v>
      </c>
      <c r="O299" s="25" t="s">
        <v>1268</v>
      </c>
      <c r="P299" s="10">
        <v>663408</v>
      </c>
      <c r="Q299" s="12">
        <v>180</v>
      </c>
      <c r="R299" s="13">
        <v>6</v>
      </c>
      <c r="S299" s="13">
        <v>4.9000000000000004</v>
      </c>
      <c r="T299" s="13">
        <v>180</v>
      </c>
      <c r="U299" s="13">
        <v>1.0999999999999996</v>
      </c>
      <c r="V299" s="13">
        <f t="shared" si="4"/>
        <v>90</v>
      </c>
    </row>
    <row r="300" spans="1:22" s="9" customFormat="1" ht="30" customHeight="1" x14ac:dyDescent="0.4">
      <c r="A300" s="10">
        <v>294</v>
      </c>
      <c r="B300" s="11" t="s">
        <v>1028</v>
      </c>
      <c r="C300" s="11" t="s">
        <v>1105</v>
      </c>
      <c r="D300" s="16" t="s">
        <v>366</v>
      </c>
      <c r="E300" s="10" t="s">
        <v>65</v>
      </c>
      <c r="F300" s="26" t="s">
        <v>1267</v>
      </c>
      <c r="G300" s="25" t="s">
        <v>1272</v>
      </c>
      <c r="H300" s="25" t="s">
        <v>1268</v>
      </c>
      <c r="I300" s="25" t="s">
        <v>1268</v>
      </c>
      <c r="J300" s="25" t="s">
        <v>1268</v>
      </c>
      <c r="K300" s="12">
        <v>2.0499999999999998</v>
      </c>
      <c r="L300" s="25" t="s">
        <v>1268</v>
      </c>
      <c r="M300" s="25" t="s">
        <v>1268</v>
      </c>
      <c r="N300" s="25" t="s">
        <v>1268</v>
      </c>
      <c r="O300" s="25" t="s">
        <v>1268</v>
      </c>
      <c r="P300" s="10">
        <v>24347</v>
      </c>
      <c r="Q300" s="12">
        <v>270</v>
      </c>
      <c r="R300" s="13">
        <v>2</v>
      </c>
      <c r="S300" s="13">
        <v>2.0499999999999998</v>
      </c>
      <c r="T300" s="13">
        <v>270</v>
      </c>
      <c r="U300" s="13">
        <v>-4.9999999999999822E-2</v>
      </c>
      <c r="V300" s="13">
        <f t="shared" si="4"/>
        <v>135</v>
      </c>
    </row>
    <row r="301" spans="1:22" s="9" customFormat="1" ht="30" customHeight="1" x14ac:dyDescent="0.4">
      <c r="A301" s="10">
        <v>295</v>
      </c>
      <c r="B301" s="11" t="s">
        <v>1028</v>
      </c>
      <c r="C301" s="11" t="s">
        <v>1106</v>
      </c>
      <c r="D301" s="16" t="s">
        <v>367</v>
      </c>
      <c r="E301" s="10" t="s">
        <v>1055</v>
      </c>
      <c r="F301" s="26" t="s">
        <v>1267</v>
      </c>
      <c r="G301" s="25" t="s">
        <v>1272</v>
      </c>
      <c r="H301" s="25" t="s">
        <v>1268</v>
      </c>
      <c r="I301" s="25" t="s">
        <v>1268</v>
      </c>
      <c r="J301" s="25" t="s">
        <v>1268</v>
      </c>
      <c r="K301" s="25" t="s">
        <v>1268</v>
      </c>
      <c r="L301" s="25" t="s">
        <v>1268</v>
      </c>
      <c r="M301" s="25" t="s">
        <v>1268</v>
      </c>
      <c r="N301" s="25" t="s">
        <v>1268</v>
      </c>
      <c r="O301" s="25" t="s">
        <v>1268</v>
      </c>
      <c r="P301" s="10">
        <v>31366</v>
      </c>
      <c r="Q301" s="12"/>
      <c r="R301" s="13"/>
      <c r="S301" s="13"/>
      <c r="T301" s="13"/>
      <c r="U301" s="13"/>
      <c r="V301" s="13">
        <f t="shared" si="4"/>
        <v>0</v>
      </c>
    </row>
    <row r="302" spans="1:22" s="9" customFormat="1" ht="30" customHeight="1" x14ac:dyDescent="0.4">
      <c r="A302" s="10">
        <v>296</v>
      </c>
      <c r="B302" s="11" t="s">
        <v>1028</v>
      </c>
      <c r="C302" s="11" t="s">
        <v>1106</v>
      </c>
      <c r="D302" s="16" t="s">
        <v>368</v>
      </c>
      <c r="E302" s="10" t="s">
        <v>1054</v>
      </c>
      <c r="F302" s="26" t="s">
        <v>1267</v>
      </c>
      <c r="G302" s="25" t="s">
        <v>1272</v>
      </c>
      <c r="H302" s="25" t="s">
        <v>1268</v>
      </c>
      <c r="I302" s="25" t="s">
        <v>1268</v>
      </c>
      <c r="J302" s="25" t="s">
        <v>1268</v>
      </c>
      <c r="K302" s="12">
        <v>5.41</v>
      </c>
      <c r="L302" s="25" t="s">
        <v>1268</v>
      </c>
      <c r="M302" s="25" t="s">
        <v>1268</v>
      </c>
      <c r="N302" s="25" t="s">
        <v>1268</v>
      </c>
      <c r="O302" s="25" t="s">
        <v>1268</v>
      </c>
      <c r="P302" s="10">
        <v>605494</v>
      </c>
      <c r="Q302" s="12">
        <v>810</v>
      </c>
      <c r="R302" s="13">
        <v>5</v>
      </c>
      <c r="S302" s="13">
        <v>5.41</v>
      </c>
      <c r="T302" s="13">
        <v>810</v>
      </c>
      <c r="U302" s="13">
        <v>-0.41000000000000014</v>
      </c>
      <c r="V302" s="13">
        <f t="shared" si="4"/>
        <v>405</v>
      </c>
    </row>
    <row r="303" spans="1:22" s="9" customFormat="1" ht="30" customHeight="1" x14ac:dyDescent="0.4">
      <c r="A303" s="10">
        <v>297</v>
      </c>
      <c r="B303" s="11" t="s">
        <v>1029</v>
      </c>
      <c r="C303" s="11" t="s">
        <v>1029</v>
      </c>
      <c r="D303" s="16" t="s">
        <v>369</v>
      </c>
      <c r="E303" s="10" t="s">
        <v>65</v>
      </c>
      <c r="F303" s="26" t="s">
        <v>1267</v>
      </c>
      <c r="G303" s="25" t="s">
        <v>1272</v>
      </c>
      <c r="H303" s="25" t="s">
        <v>1268</v>
      </c>
      <c r="I303" s="25" t="s">
        <v>1268</v>
      </c>
      <c r="J303" s="25" t="s">
        <v>1268</v>
      </c>
      <c r="K303" s="12">
        <v>2.78</v>
      </c>
      <c r="L303" s="25" t="s">
        <v>1268</v>
      </c>
      <c r="M303" s="25" t="s">
        <v>1268</v>
      </c>
      <c r="N303" s="25" t="s">
        <v>1268</v>
      </c>
      <c r="O303" s="25" t="s">
        <v>1268</v>
      </c>
      <c r="P303" s="10">
        <v>102551</v>
      </c>
      <c r="Q303" s="12">
        <v>630</v>
      </c>
      <c r="R303" s="13">
        <v>2</v>
      </c>
      <c r="S303" s="13">
        <v>2.78</v>
      </c>
      <c r="T303" s="13">
        <v>630</v>
      </c>
      <c r="U303" s="13">
        <v>-0.7799999999999998</v>
      </c>
      <c r="V303" s="13">
        <f t="shared" si="4"/>
        <v>315</v>
      </c>
    </row>
    <row r="304" spans="1:22" s="9" customFormat="1" ht="30" customHeight="1" x14ac:dyDescent="0.4">
      <c r="A304" s="10">
        <v>298</v>
      </c>
      <c r="B304" s="11" t="s">
        <v>1029</v>
      </c>
      <c r="C304" s="11" t="s">
        <v>1029</v>
      </c>
      <c r="D304" s="16" t="s">
        <v>370</v>
      </c>
      <c r="E304" s="10" t="s">
        <v>67</v>
      </c>
      <c r="F304" s="26" t="s">
        <v>1267</v>
      </c>
      <c r="G304" s="25" t="s">
        <v>1272</v>
      </c>
      <c r="H304" s="25" t="s">
        <v>1268</v>
      </c>
      <c r="I304" s="25" t="s">
        <v>1268</v>
      </c>
      <c r="J304" s="25" t="s">
        <v>1268</v>
      </c>
      <c r="K304" s="25" t="s">
        <v>1268</v>
      </c>
      <c r="L304" s="25" t="s">
        <v>1268</v>
      </c>
      <c r="M304" s="25" t="s">
        <v>1268</v>
      </c>
      <c r="N304" s="25" t="s">
        <v>1268</v>
      </c>
      <c r="O304" s="25" t="s">
        <v>1268</v>
      </c>
      <c r="P304" s="10">
        <v>84606</v>
      </c>
      <c r="Q304" s="12"/>
      <c r="R304" s="13"/>
      <c r="S304" s="13"/>
      <c r="T304" s="13"/>
      <c r="U304" s="13"/>
      <c r="V304" s="13">
        <f t="shared" si="4"/>
        <v>0</v>
      </c>
    </row>
    <row r="305" spans="1:22" s="9" customFormat="1" ht="30" customHeight="1" x14ac:dyDescent="0.4">
      <c r="A305" s="10">
        <v>299</v>
      </c>
      <c r="B305" s="11" t="s">
        <v>1029</v>
      </c>
      <c r="C305" s="11" t="s">
        <v>1029</v>
      </c>
      <c r="D305" s="16" t="s">
        <v>371</v>
      </c>
      <c r="E305" s="10" t="s">
        <v>1054</v>
      </c>
      <c r="F305" s="26" t="s">
        <v>1267</v>
      </c>
      <c r="G305" s="25" t="s">
        <v>1272</v>
      </c>
      <c r="H305" s="25" t="s">
        <v>1268</v>
      </c>
      <c r="I305" s="25" t="s">
        <v>1268</v>
      </c>
      <c r="J305" s="25" t="s">
        <v>1268</v>
      </c>
      <c r="K305" s="12">
        <v>4.5199999999999996</v>
      </c>
      <c r="L305" s="25" t="s">
        <v>1268</v>
      </c>
      <c r="M305" s="25" t="s">
        <v>1268</v>
      </c>
      <c r="N305" s="25" t="s">
        <v>1268</v>
      </c>
      <c r="O305" s="25" t="s">
        <v>1268</v>
      </c>
      <c r="P305" s="10">
        <v>228448</v>
      </c>
      <c r="Q305" s="12">
        <v>360</v>
      </c>
      <c r="R305" s="13">
        <v>5</v>
      </c>
      <c r="S305" s="13">
        <v>4.5199999999999996</v>
      </c>
      <c r="T305" s="13">
        <v>360</v>
      </c>
      <c r="U305" s="13">
        <v>0.48000000000000043</v>
      </c>
      <c r="V305" s="13">
        <f t="shared" si="4"/>
        <v>180</v>
      </c>
    </row>
    <row r="306" spans="1:22" s="9" customFormat="1" ht="30" customHeight="1" x14ac:dyDescent="0.4">
      <c r="A306" s="10">
        <v>300</v>
      </c>
      <c r="B306" s="11" t="s">
        <v>1029</v>
      </c>
      <c r="C306" s="11" t="s">
        <v>1029</v>
      </c>
      <c r="D306" s="16" t="s">
        <v>372</v>
      </c>
      <c r="E306" s="10" t="s">
        <v>1054</v>
      </c>
      <c r="F306" s="26" t="s">
        <v>1267</v>
      </c>
      <c r="G306" s="25" t="s">
        <v>1272</v>
      </c>
      <c r="H306" s="25" t="s">
        <v>1268</v>
      </c>
      <c r="I306" s="25" t="s">
        <v>1268</v>
      </c>
      <c r="J306" s="25" t="s">
        <v>1268</v>
      </c>
      <c r="K306" s="12">
        <v>4.0599999999999996</v>
      </c>
      <c r="L306" s="25" t="s">
        <v>1268</v>
      </c>
      <c r="M306" s="25" t="s">
        <v>1268</v>
      </c>
      <c r="N306" s="25" t="s">
        <v>1268</v>
      </c>
      <c r="O306" s="25" t="s">
        <v>1268</v>
      </c>
      <c r="P306" s="10">
        <v>272994</v>
      </c>
      <c r="Q306" s="12">
        <v>180</v>
      </c>
      <c r="R306" s="13">
        <v>5</v>
      </c>
      <c r="S306" s="13">
        <v>4.0599999999999996</v>
      </c>
      <c r="T306" s="13">
        <v>180</v>
      </c>
      <c r="U306" s="13">
        <v>0.94000000000000039</v>
      </c>
      <c r="V306" s="13">
        <f t="shared" si="4"/>
        <v>90</v>
      </c>
    </row>
    <row r="307" spans="1:22" s="9" customFormat="1" ht="30" customHeight="1" x14ac:dyDescent="0.4">
      <c r="A307" s="10">
        <v>301</v>
      </c>
      <c r="B307" s="11" t="s">
        <v>1029</v>
      </c>
      <c r="C307" s="11" t="s">
        <v>1029</v>
      </c>
      <c r="D307" s="16" t="s">
        <v>373</v>
      </c>
      <c r="E307" s="10" t="s">
        <v>1057</v>
      </c>
      <c r="F307" s="26" t="s">
        <v>1267</v>
      </c>
      <c r="G307" s="25" t="s">
        <v>1272</v>
      </c>
      <c r="H307" s="25" t="s">
        <v>1268</v>
      </c>
      <c r="I307" s="25" t="s">
        <v>1268</v>
      </c>
      <c r="J307" s="25" t="s">
        <v>1268</v>
      </c>
      <c r="K307" s="12">
        <v>7.58</v>
      </c>
      <c r="L307" s="25" t="s">
        <v>1268</v>
      </c>
      <c r="M307" s="25" t="s">
        <v>1268</v>
      </c>
      <c r="N307" s="25" t="s">
        <v>1268</v>
      </c>
      <c r="O307" s="25" t="s">
        <v>1268</v>
      </c>
      <c r="P307" s="10">
        <v>669536</v>
      </c>
      <c r="Q307" s="12">
        <v>990</v>
      </c>
      <c r="R307" s="13">
        <v>7.5</v>
      </c>
      <c r="S307" s="13">
        <v>7.58</v>
      </c>
      <c r="T307" s="13">
        <v>990</v>
      </c>
      <c r="U307" s="13">
        <v>-8.0000000000000071E-2</v>
      </c>
      <c r="V307" s="13">
        <f t="shared" si="4"/>
        <v>495</v>
      </c>
    </row>
    <row r="308" spans="1:22" s="9" customFormat="1" ht="30" customHeight="1" x14ac:dyDescent="0.4">
      <c r="A308" s="10">
        <v>302</v>
      </c>
      <c r="B308" s="11" t="s">
        <v>1029</v>
      </c>
      <c r="C308" s="11" t="s">
        <v>1029</v>
      </c>
      <c r="D308" s="16" t="s">
        <v>374</v>
      </c>
      <c r="E308" s="10" t="s">
        <v>1065</v>
      </c>
      <c r="F308" s="26" t="s">
        <v>1267</v>
      </c>
      <c r="G308" s="25" t="s">
        <v>1272</v>
      </c>
      <c r="H308" s="25" t="s">
        <v>1268</v>
      </c>
      <c r="I308" s="25" t="s">
        <v>1268</v>
      </c>
      <c r="J308" s="25" t="s">
        <v>1268</v>
      </c>
      <c r="K308" s="25" t="s">
        <v>1268</v>
      </c>
      <c r="L308" s="25" t="s">
        <v>1268</v>
      </c>
      <c r="M308" s="25" t="s">
        <v>1268</v>
      </c>
      <c r="N308" s="25" t="s">
        <v>1268</v>
      </c>
      <c r="O308" s="25" t="s">
        <v>1268</v>
      </c>
      <c r="P308" s="10">
        <v>346957</v>
      </c>
      <c r="Q308" s="12"/>
      <c r="R308" s="13"/>
      <c r="S308" s="13"/>
      <c r="T308" s="13"/>
      <c r="U308" s="13"/>
      <c r="V308" s="13">
        <f t="shared" si="4"/>
        <v>0</v>
      </c>
    </row>
    <row r="309" spans="1:22" s="9" customFormat="1" ht="30" customHeight="1" x14ac:dyDescent="0.4">
      <c r="A309" s="10">
        <v>303</v>
      </c>
      <c r="B309" s="11" t="s">
        <v>1029</v>
      </c>
      <c r="C309" s="11" t="s">
        <v>1029</v>
      </c>
      <c r="D309" s="16" t="s">
        <v>375</v>
      </c>
      <c r="E309" s="10" t="s">
        <v>65</v>
      </c>
      <c r="F309" s="26" t="s">
        <v>1267</v>
      </c>
      <c r="G309" s="25" t="s">
        <v>1272</v>
      </c>
      <c r="H309" s="25" t="s">
        <v>1268</v>
      </c>
      <c r="I309" s="25" t="s">
        <v>1268</v>
      </c>
      <c r="J309" s="25" t="s">
        <v>1268</v>
      </c>
      <c r="K309" s="12">
        <v>2.42</v>
      </c>
      <c r="L309" s="25" t="s">
        <v>1268</v>
      </c>
      <c r="M309" s="25" t="s">
        <v>1268</v>
      </c>
      <c r="N309" s="25" t="s">
        <v>1268</v>
      </c>
      <c r="O309" s="25" t="s">
        <v>1268</v>
      </c>
      <c r="P309" s="10">
        <v>258601</v>
      </c>
      <c r="Q309" s="12">
        <v>450</v>
      </c>
      <c r="R309" s="13">
        <v>2</v>
      </c>
      <c r="S309" s="13">
        <v>2.42</v>
      </c>
      <c r="T309" s="13">
        <v>450</v>
      </c>
      <c r="U309" s="13">
        <v>-0.41999999999999993</v>
      </c>
      <c r="V309" s="13">
        <f t="shared" si="4"/>
        <v>225</v>
      </c>
    </row>
    <row r="310" spans="1:22" s="9" customFormat="1" ht="30" customHeight="1" x14ac:dyDescent="0.4">
      <c r="A310" s="10">
        <v>304</v>
      </c>
      <c r="B310" s="11" t="s">
        <v>1029</v>
      </c>
      <c r="C310" s="11" t="s">
        <v>1029</v>
      </c>
      <c r="D310" s="16" t="s">
        <v>376</v>
      </c>
      <c r="E310" s="10" t="s">
        <v>65</v>
      </c>
      <c r="F310" s="26" t="s">
        <v>1267</v>
      </c>
      <c r="G310" s="25" t="s">
        <v>1272</v>
      </c>
      <c r="H310" s="25" t="s">
        <v>1268</v>
      </c>
      <c r="I310" s="25" t="s">
        <v>1268</v>
      </c>
      <c r="J310" s="25" t="s">
        <v>1268</v>
      </c>
      <c r="K310" s="12">
        <v>2.98</v>
      </c>
      <c r="L310" s="25" t="s">
        <v>1268</v>
      </c>
      <c r="M310" s="25" t="s">
        <v>1268</v>
      </c>
      <c r="N310" s="25" t="s">
        <v>1268</v>
      </c>
      <c r="O310" s="25" t="s">
        <v>1268</v>
      </c>
      <c r="P310" s="10">
        <v>162920</v>
      </c>
      <c r="Q310" s="12">
        <v>720</v>
      </c>
      <c r="R310" s="13">
        <v>2</v>
      </c>
      <c r="S310" s="13">
        <v>2.98</v>
      </c>
      <c r="T310" s="13">
        <v>720</v>
      </c>
      <c r="U310" s="13">
        <v>-0.98</v>
      </c>
      <c r="V310" s="13">
        <f t="shared" si="4"/>
        <v>360</v>
      </c>
    </row>
    <row r="311" spans="1:22" s="9" customFormat="1" ht="30" customHeight="1" x14ac:dyDescent="0.4">
      <c r="A311" s="10">
        <v>305</v>
      </c>
      <c r="B311" s="11" t="s">
        <v>1029</v>
      </c>
      <c r="C311" s="11" t="s">
        <v>1029</v>
      </c>
      <c r="D311" s="16" t="s">
        <v>377</v>
      </c>
      <c r="E311" s="10" t="s">
        <v>65</v>
      </c>
      <c r="F311" s="26" t="s">
        <v>1267</v>
      </c>
      <c r="G311" s="25" t="s">
        <v>1272</v>
      </c>
      <c r="H311" s="25" t="s">
        <v>1268</v>
      </c>
      <c r="I311" s="25" t="s">
        <v>1268</v>
      </c>
      <c r="J311" s="25" t="s">
        <v>1268</v>
      </c>
      <c r="K311" s="12">
        <v>3.04</v>
      </c>
      <c r="L311" s="25" t="s">
        <v>1268</v>
      </c>
      <c r="M311" s="25" t="s">
        <v>1268</v>
      </c>
      <c r="N311" s="25" t="s">
        <v>1268</v>
      </c>
      <c r="O311" s="25" t="s">
        <v>1268</v>
      </c>
      <c r="P311" s="10">
        <v>240921</v>
      </c>
      <c r="Q311" s="12">
        <v>720</v>
      </c>
      <c r="R311" s="13">
        <v>2</v>
      </c>
      <c r="S311" s="13">
        <v>3.04</v>
      </c>
      <c r="T311" s="13">
        <v>720</v>
      </c>
      <c r="U311" s="13">
        <v>-1.04</v>
      </c>
      <c r="V311" s="13">
        <f t="shared" si="4"/>
        <v>360</v>
      </c>
    </row>
    <row r="312" spans="1:22" s="9" customFormat="1" ht="30" customHeight="1" x14ac:dyDescent="0.4">
      <c r="A312" s="10">
        <v>306</v>
      </c>
      <c r="B312" s="11" t="s">
        <v>1029</v>
      </c>
      <c r="C312" s="11" t="s">
        <v>1029</v>
      </c>
      <c r="D312" s="16" t="s">
        <v>378</v>
      </c>
      <c r="E312" s="10" t="s">
        <v>65</v>
      </c>
      <c r="F312" s="26" t="s">
        <v>1267</v>
      </c>
      <c r="G312" s="25" t="s">
        <v>1272</v>
      </c>
      <c r="H312" s="25" t="s">
        <v>1268</v>
      </c>
      <c r="I312" s="25" t="s">
        <v>1268</v>
      </c>
      <c r="J312" s="25" t="s">
        <v>1268</v>
      </c>
      <c r="K312" s="12">
        <v>2.87</v>
      </c>
      <c r="L312" s="25" t="s">
        <v>1268</v>
      </c>
      <c r="M312" s="25" t="s">
        <v>1268</v>
      </c>
      <c r="N312" s="25" t="s">
        <v>1268</v>
      </c>
      <c r="O312" s="25" t="s">
        <v>1268</v>
      </c>
      <c r="P312" s="10">
        <v>176006</v>
      </c>
      <c r="Q312" s="12">
        <v>630</v>
      </c>
      <c r="R312" s="13">
        <v>2</v>
      </c>
      <c r="S312" s="13">
        <v>2.87</v>
      </c>
      <c r="T312" s="13">
        <v>630</v>
      </c>
      <c r="U312" s="13">
        <v>-0.87000000000000011</v>
      </c>
      <c r="V312" s="13">
        <f t="shared" si="4"/>
        <v>315</v>
      </c>
    </row>
    <row r="313" spans="1:22" s="9" customFormat="1" ht="30" customHeight="1" x14ac:dyDescent="0.4">
      <c r="A313" s="10">
        <v>307</v>
      </c>
      <c r="B313" s="11" t="s">
        <v>1029</v>
      </c>
      <c r="C313" s="11" t="s">
        <v>1029</v>
      </c>
      <c r="D313" s="16" t="s">
        <v>379</v>
      </c>
      <c r="E313" s="10" t="s">
        <v>1052</v>
      </c>
      <c r="F313" s="26" t="s">
        <v>1267</v>
      </c>
      <c r="G313" s="25" t="s">
        <v>1272</v>
      </c>
      <c r="H313" s="25" t="s">
        <v>1268</v>
      </c>
      <c r="I313" s="25" t="s">
        <v>1268</v>
      </c>
      <c r="J313" s="25" t="s">
        <v>1268</v>
      </c>
      <c r="K313" s="25" t="s">
        <v>1268</v>
      </c>
      <c r="L313" s="25" t="s">
        <v>1268</v>
      </c>
      <c r="M313" s="25" t="s">
        <v>1268</v>
      </c>
      <c r="N313" s="25" t="s">
        <v>1268</v>
      </c>
      <c r="O313" s="25" t="s">
        <v>1268</v>
      </c>
      <c r="P313" s="10">
        <v>220097</v>
      </c>
      <c r="Q313" s="12"/>
      <c r="R313" s="13"/>
      <c r="S313" s="13"/>
      <c r="T313" s="13"/>
      <c r="U313" s="13"/>
      <c r="V313" s="13">
        <f t="shared" si="4"/>
        <v>0</v>
      </c>
    </row>
    <row r="314" spans="1:22" s="9" customFormat="1" ht="30" customHeight="1" x14ac:dyDescent="0.4">
      <c r="A314" s="10">
        <v>308</v>
      </c>
      <c r="B314" s="11" t="s">
        <v>1029</v>
      </c>
      <c r="C314" s="11" t="s">
        <v>1029</v>
      </c>
      <c r="D314" s="16" t="s">
        <v>380</v>
      </c>
      <c r="E314" s="10" t="s">
        <v>1052</v>
      </c>
      <c r="F314" s="26" t="s">
        <v>1267</v>
      </c>
      <c r="G314" s="25" t="s">
        <v>1272</v>
      </c>
      <c r="H314" s="25" t="s">
        <v>1268</v>
      </c>
      <c r="I314" s="25" t="s">
        <v>1268</v>
      </c>
      <c r="J314" s="25" t="s">
        <v>1268</v>
      </c>
      <c r="K314" s="25" t="s">
        <v>1268</v>
      </c>
      <c r="L314" s="25" t="s">
        <v>1268</v>
      </c>
      <c r="M314" s="25" t="s">
        <v>1268</v>
      </c>
      <c r="N314" s="25" t="s">
        <v>1268</v>
      </c>
      <c r="O314" s="25" t="s">
        <v>1268</v>
      </c>
      <c r="P314" s="10">
        <v>184860</v>
      </c>
      <c r="Q314" s="12"/>
      <c r="R314" s="13"/>
      <c r="S314" s="13"/>
      <c r="T314" s="13"/>
      <c r="U314" s="13"/>
      <c r="V314" s="13">
        <f t="shared" si="4"/>
        <v>0</v>
      </c>
    </row>
    <row r="315" spans="1:22" s="9" customFormat="1" ht="30" customHeight="1" x14ac:dyDescent="0.4">
      <c r="A315" s="10">
        <v>309</v>
      </c>
      <c r="B315" s="11" t="s">
        <v>1029</v>
      </c>
      <c r="C315" s="11" t="s">
        <v>1029</v>
      </c>
      <c r="D315" s="16" t="s">
        <v>381</v>
      </c>
      <c r="E315" s="10" t="s">
        <v>1055</v>
      </c>
      <c r="F315" s="26" t="s">
        <v>1267</v>
      </c>
      <c r="G315" s="25" t="s">
        <v>1272</v>
      </c>
      <c r="H315" s="25" t="s">
        <v>1268</v>
      </c>
      <c r="I315" s="25" t="s">
        <v>1268</v>
      </c>
      <c r="J315" s="25" t="s">
        <v>1268</v>
      </c>
      <c r="K315" s="25" t="s">
        <v>1268</v>
      </c>
      <c r="L315" s="25" t="s">
        <v>1268</v>
      </c>
      <c r="M315" s="25" t="s">
        <v>1268</v>
      </c>
      <c r="N315" s="25" t="s">
        <v>1268</v>
      </c>
      <c r="O315" s="25" t="s">
        <v>1268</v>
      </c>
      <c r="P315" s="10">
        <v>215263</v>
      </c>
      <c r="Q315" s="12"/>
      <c r="R315" s="13"/>
      <c r="S315" s="13"/>
      <c r="T315" s="13"/>
      <c r="U315" s="13"/>
      <c r="V315" s="13">
        <f t="shared" si="4"/>
        <v>0</v>
      </c>
    </row>
    <row r="316" spans="1:22" s="9" customFormat="1" ht="30" customHeight="1" x14ac:dyDescent="0.4">
      <c r="A316" s="10">
        <v>310</v>
      </c>
      <c r="B316" s="11" t="s">
        <v>1029</v>
      </c>
      <c r="C316" s="11" t="s">
        <v>1029</v>
      </c>
      <c r="D316" s="16" t="s">
        <v>382</v>
      </c>
      <c r="E316" s="10" t="s">
        <v>67</v>
      </c>
      <c r="F316" s="26" t="s">
        <v>1267</v>
      </c>
      <c r="G316" s="25" t="s">
        <v>1272</v>
      </c>
      <c r="H316" s="25" t="s">
        <v>1268</v>
      </c>
      <c r="I316" s="25" t="s">
        <v>1268</v>
      </c>
      <c r="J316" s="25" t="s">
        <v>1268</v>
      </c>
      <c r="K316" s="25" t="s">
        <v>1268</v>
      </c>
      <c r="L316" s="25" t="s">
        <v>1268</v>
      </c>
      <c r="M316" s="25" t="s">
        <v>1268</v>
      </c>
      <c r="N316" s="25" t="s">
        <v>1268</v>
      </c>
      <c r="O316" s="25" t="s">
        <v>1268</v>
      </c>
      <c r="P316" s="10">
        <v>74946</v>
      </c>
      <c r="Q316" s="12"/>
      <c r="R316" s="13"/>
      <c r="S316" s="13"/>
      <c r="T316" s="13"/>
      <c r="U316" s="13"/>
      <c r="V316" s="13">
        <f t="shared" si="4"/>
        <v>0</v>
      </c>
    </row>
    <row r="317" spans="1:22" s="9" customFormat="1" ht="30" customHeight="1" x14ac:dyDescent="0.4">
      <c r="A317" s="10">
        <v>311</v>
      </c>
      <c r="B317" s="11" t="s">
        <v>1029</v>
      </c>
      <c r="C317" s="11" t="s">
        <v>1029</v>
      </c>
      <c r="D317" s="16" t="s">
        <v>383</v>
      </c>
      <c r="E317" s="10" t="s">
        <v>1054</v>
      </c>
      <c r="F317" s="26" t="s">
        <v>1267</v>
      </c>
      <c r="G317" s="25" t="s">
        <v>1272</v>
      </c>
      <c r="H317" s="25" t="s">
        <v>1268</v>
      </c>
      <c r="I317" s="25" t="s">
        <v>1268</v>
      </c>
      <c r="J317" s="25" t="s">
        <v>1268</v>
      </c>
      <c r="K317" s="12">
        <v>4.5199999999999996</v>
      </c>
      <c r="L317" s="25" t="s">
        <v>1268</v>
      </c>
      <c r="M317" s="25" t="s">
        <v>1268</v>
      </c>
      <c r="N317" s="25" t="s">
        <v>1268</v>
      </c>
      <c r="O317" s="25" t="s">
        <v>1268</v>
      </c>
      <c r="P317" s="10">
        <v>177160</v>
      </c>
      <c r="Q317" s="12">
        <v>360</v>
      </c>
      <c r="R317" s="13">
        <v>5</v>
      </c>
      <c r="S317" s="13">
        <v>4.5199999999999996</v>
      </c>
      <c r="T317" s="13">
        <v>360</v>
      </c>
      <c r="U317" s="13">
        <v>0.48000000000000043</v>
      </c>
      <c r="V317" s="13">
        <f t="shared" si="4"/>
        <v>180</v>
      </c>
    </row>
    <row r="318" spans="1:22" s="9" customFormat="1" ht="30" customHeight="1" x14ac:dyDescent="0.4">
      <c r="A318" s="10">
        <v>312</v>
      </c>
      <c r="B318" s="11" t="s">
        <v>1029</v>
      </c>
      <c r="C318" s="11" t="s">
        <v>1029</v>
      </c>
      <c r="D318" s="16" t="s">
        <v>384</v>
      </c>
      <c r="E318" s="10" t="s">
        <v>1054</v>
      </c>
      <c r="F318" s="26" t="s">
        <v>1267</v>
      </c>
      <c r="G318" s="25" t="s">
        <v>1272</v>
      </c>
      <c r="H318" s="25" t="s">
        <v>1268</v>
      </c>
      <c r="I318" s="25" t="s">
        <v>1268</v>
      </c>
      <c r="J318" s="25" t="s">
        <v>1268</v>
      </c>
      <c r="K318" s="12">
        <v>4.32</v>
      </c>
      <c r="L318" s="25" t="s">
        <v>1268</v>
      </c>
      <c r="M318" s="25" t="s">
        <v>1268</v>
      </c>
      <c r="N318" s="25" t="s">
        <v>1268</v>
      </c>
      <c r="O318" s="25" t="s">
        <v>1268</v>
      </c>
      <c r="P318" s="10">
        <v>178682</v>
      </c>
      <c r="Q318" s="12">
        <v>270</v>
      </c>
      <c r="R318" s="13">
        <v>5</v>
      </c>
      <c r="S318" s="13">
        <v>4.32</v>
      </c>
      <c r="T318" s="13">
        <v>270</v>
      </c>
      <c r="U318" s="13">
        <v>0.67999999999999972</v>
      </c>
      <c r="V318" s="13">
        <f t="shared" si="4"/>
        <v>135</v>
      </c>
    </row>
    <row r="319" spans="1:22" s="9" customFormat="1" ht="30" customHeight="1" x14ac:dyDescent="0.4">
      <c r="A319" s="10">
        <v>313</v>
      </c>
      <c r="B319" s="11" t="s">
        <v>1029</v>
      </c>
      <c r="C319" s="11" t="s">
        <v>1029</v>
      </c>
      <c r="D319" s="16" t="s">
        <v>385</v>
      </c>
      <c r="E319" s="10" t="s">
        <v>1055</v>
      </c>
      <c r="F319" s="26" t="s">
        <v>1267</v>
      </c>
      <c r="G319" s="25" t="s">
        <v>1272</v>
      </c>
      <c r="H319" s="25" t="s">
        <v>1268</v>
      </c>
      <c r="I319" s="25" t="s">
        <v>1268</v>
      </c>
      <c r="J319" s="25" t="s">
        <v>1268</v>
      </c>
      <c r="K319" s="25" t="s">
        <v>1268</v>
      </c>
      <c r="L319" s="25" t="s">
        <v>1268</v>
      </c>
      <c r="M319" s="25" t="s">
        <v>1268</v>
      </c>
      <c r="N319" s="25" t="s">
        <v>1268</v>
      </c>
      <c r="O319" s="25" t="s">
        <v>1268</v>
      </c>
      <c r="P319" s="10">
        <v>251207</v>
      </c>
      <c r="Q319" s="12"/>
      <c r="R319" s="13"/>
      <c r="S319" s="13"/>
      <c r="T319" s="13"/>
      <c r="U319" s="13"/>
      <c r="V319" s="13">
        <f t="shared" si="4"/>
        <v>0</v>
      </c>
    </row>
    <row r="320" spans="1:22" s="9" customFormat="1" ht="30" customHeight="1" x14ac:dyDescent="0.4">
      <c r="A320" s="10">
        <v>314</v>
      </c>
      <c r="B320" s="11" t="s">
        <v>1029</v>
      </c>
      <c r="C320" s="11" t="s">
        <v>1029</v>
      </c>
      <c r="D320" s="16" t="s">
        <v>386</v>
      </c>
      <c r="E320" s="10" t="s">
        <v>1055</v>
      </c>
      <c r="F320" s="26" t="s">
        <v>1267</v>
      </c>
      <c r="G320" s="25" t="s">
        <v>1272</v>
      </c>
      <c r="H320" s="25" t="s">
        <v>1268</v>
      </c>
      <c r="I320" s="25" t="s">
        <v>1268</v>
      </c>
      <c r="J320" s="25" t="s">
        <v>1268</v>
      </c>
      <c r="K320" s="25" t="s">
        <v>1268</v>
      </c>
      <c r="L320" s="25" t="s">
        <v>1268</v>
      </c>
      <c r="M320" s="25" t="s">
        <v>1268</v>
      </c>
      <c r="N320" s="25" t="s">
        <v>1268</v>
      </c>
      <c r="O320" s="25" t="s">
        <v>1268</v>
      </c>
      <c r="P320" s="10">
        <v>416479</v>
      </c>
      <c r="Q320" s="12"/>
      <c r="R320" s="13"/>
      <c r="S320" s="13"/>
      <c r="T320" s="13"/>
      <c r="U320" s="13"/>
      <c r="V320" s="13">
        <f t="shared" si="4"/>
        <v>0</v>
      </c>
    </row>
    <row r="321" spans="1:22" s="9" customFormat="1" ht="30" customHeight="1" x14ac:dyDescent="0.4">
      <c r="A321" s="10">
        <v>315</v>
      </c>
      <c r="B321" s="11" t="s">
        <v>1029</v>
      </c>
      <c r="C321" s="11" t="s">
        <v>1029</v>
      </c>
      <c r="D321" s="16" t="s">
        <v>387</v>
      </c>
      <c r="E321" s="10" t="s">
        <v>1055</v>
      </c>
      <c r="F321" s="26" t="s">
        <v>1267</v>
      </c>
      <c r="G321" s="25" t="s">
        <v>1272</v>
      </c>
      <c r="H321" s="25" t="s">
        <v>1268</v>
      </c>
      <c r="I321" s="25" t="s">
        <v>1268</v>
      </c>
      <c r="J321" s="25" t="s">
        <v>1268</v>
      </c>
      <c r="K321" s="25" t="s">
        <v>1268</v>
      </c>
      <c r="L321" s="25" t="s">
        <v>1268</v>
      </c>
      <c r="M321" s="25" t="s">
        <v>1268</v>
      </c>
      <c r="N321" s="25" t="s">
        <v>1268</v>
      </c>
      <c r="O321" s="25" t="s">
        <v>1268</v>
      </c>
      <c r="P321" s="10">
        <v>457250</v>
      </c>
      <c r="Q321" s="12"/>
      <c r="R321" s="13"/>
      <c r="S321" s="13"/>
      <c r="T321" s="13"/>
      <c r="U321" s="13"/>
      <c r="V321" s="13">
        <f t="shared" si="4"/>
        <v>0</v>
      </c>
    </row>
    <row r="322" spans="1:22" s="9" customFormat="1" ht="30" customHeight="1" x14ac:dyDescent="0.4">
      <c r="A322" s="10">
        <v>316</v>
      </c>
      <c r="B322" s="11" t="s">
        <v>1029</v>
      </c>
      <c r="C322" s="11" t="s">
        <v>1029</v>
      </c>
      <c r="D322" s="16" t="s">
        <v>388</v>
      </c>
      <c r="E322" s="10" t="s">
        <v>1071</v>
      </c>
      <c r="F322" s="26" t="s">
        <v>1267</v>
      </c>
      <c r="G322" s="25" t="s">
        <v>1272</v>
      </c>
      <c r="H322" s="25" t="s">
        <v>1268</v>
      </c>
      <c r="I322" s="25" t="s">
        <v>1268</v>
      </c>
      <c r="J322" s="25" t="s">
        <v>1268</v>
      </c>
      <c r="K322" s="12">
        <v>5.23</v>
      </c>
      <c r="L322" s="25" t="s">
        <v>1268</v>
      </c>
      <c r="M322" s="25" t="s">
        <v>1268</v>
      </c>
      <c r="N322" s="25" t="s">
        <v>1268</v>
      </c>
      <c r="O322" s="25" t="s">
        <v>1268</v>
      </c>
      <c r="P322" s="10">
        <v>419351</v>
      </c>
      <c r="Q322" s="12">
        <v>720</v>
      </c>
      <c r="R322" s="13">
        <v>5.0999999999999996</v>
      </c>
      <c r="S322" s="13">
        <v>5.23</v>
      </c>
      <c r="T322" s="13">
        <v>720</v>
      </c>
      <c r="U322" s="13">
        <v>-0.13000000000000078</v>
      </c>
      <c r="V322" s="13">
        <f t="shared" si="4"/>
        <v>360</v>
      </c>
    </row>
    <row r="323" spans="1:22" s="9" customFormat="1" ht="30" customHeight="1" x14ac:dyDescent="0.4">
      <c r="A323" s="10">
        <v>317</v>
      </c>
      <c r="B323" s="11" t="s">
        <v>1029</v>
      </c>
      <c r="C323" s="11" t="s">
        <v>1029</v>
      </c>
      <c r="D323" s="16" t="s">
        <v>389</v>
      </c>
      <c r="E323" s="10" t="s">
        <v>1068</v>
      </c>
      <c r="F323" s="26" t="s">
        <v>1267</v>
      </c>
      <c r="G323" s="25" t="s">
        <v>1272</v>
      </c>
      <c r="H323" s="25" t="s">
        <v>1268</v>
      </c>
      <c r="I323" s="25" t="s">
        <v>1268</v>
      </c>
      <c r="J323" s="25" t="s">
        <v>1268</v>
      </c>
      <c r="K323" s="12">
        <v>4.55</v>
      </c>
      <c r="L323" s="25" t="s">
        <v>1268</v>
      </c>
      <c r="M323" s="25" t="s">
        <v>1268</v>
      </c>
      <c r="N323" s="25" t="s">
        <v>1268</v>
      </c>
      <c r="O323" s="25" t="s">
        <v>1268</v>
      </c>
      <c r="P323" s="10">
        <v>223617</v>
      </c>
      <c r="Q323" s="12">
        <v>360</v>
      </c>
      <c r="R323" s="13">
        <v>5.04</v>
      </c>
      <c r="S323" s="13">
        <v>4.55</v>
      </c>
      <c r="T323" s="13">
        <v>360</v>
      </c>
      <c r="U323" s="13">
        <v>0.49000000000000021</v>
      </c>
      <c r="V323" s="13">
        <f t="shared" si="4"/>
        <v>180</v>
      </c>
    </row>
    <row r="324" spans="1:22" s="9" customFormat="1" ht="30" customHeight="1" x14ac:dyDescent="0.4">
      <c r="A324" s="10">
        <v>318</v>
      </c>
      <c r="B324" s="11" t="s">
        <v>1029</v>
      </c>
      <c r="C324" s="11" t="s">
        <v>1029</v>
      </c>
      <c r="D324" s="16" t="s">
        <v>390</v>
      </c>
      <c r="E324" s="10" t="s">
        <v>1052</v>
      </c>
      <c r="F324" s="26" t="s">
        <v>1267</v>
      </c>
      <c r="G324" s="25" t="s">
        <v>1272</v>
      </c>
      <c r="H324" s="25" t="s">
        <v>1268</v>
      </c>
      <c r="I324" s="25" t="s">
        <v>1268</v>
      </c>
      <c r="J324" s="25" t="s">
        <v>1268</v>
      </c>
      <c r="K324" s="25" t="s">
        <v>1268</v>
      </c>
      <c r="L324" s="25" t="s">
        <v>1268</v>
      </c>
      <c r="M324" s="25" t="s">
        <v>1268</v>
      </c>
      <c r="N324" s="25" t="s">
        <v>1268</v>
      </c>
      <c r="O324" s="25" t="s">
        <v>1268</v>
      </c>
      <c r="P324" s="10">
        <v>334057</v>
      </c>
      <c r="Q324" s="12"/>
      <c r="R324" s="13"/>
      <c r="S324" s="13"/>
      <c r="T324" s="13"/>
      <c r="U324" s="13"/>
      <c r="V324" s="13">
        <f t="shared" si="4"/>
        <v>0</v>
      </c>
    </row>
    <row r="325" spans="1:22" s="9" customFormat="1" ht="30" customHeight="1" x14ac:dyDescent="0.4">
      <c r="A325" s="10">
        <v>319</v>
      </c>
      <c r="B325" s="11" t="s">
        <v>1029</v>
      </c>
      <c r="C325" s="11" t="s">
        <v>1029</v>
      </c>
      <c r="D325" s="16" t="s">
        <v>391</v>
      </c>
      <c r="E325" s="10" t="s">
        <v>64</v>
      </c>
      <c r="F325" s="26" t="s">
        <v>1267</v>
      </c>
      <c r="G325" s="25" t="s">
        <v>1272</v>
      </c>
      <c r="H325" s="25" t="s">
        <v>1268</v>
      </c>
      <c r="I325" s="25" t="s">
        <v>1268</v>
      </c>
      <c r="J325" s="25" t="s">
        <v>1268</v>
      </c>
      <c r="K325" s="25" t="s">
        <v>1268</v>
      </c>
      <c r="L325" s="25" t="s">
        <v>1268</v>
      </c>
      <c r="M325" s="25" t="s">
        <v>1268</v>
      </c>
      <c r="N325" s="25" t="s">
        <v>1268</v>
      </c>
      <c r="O325" s="25" t="s">
        <v>1268</v>
      </c>
      <c r="P325" s="10">
        <v>2489</v>
      </c>
      <c r="Q325" s="12"/>
      <c r="R325" s="13"/>
      <c r="S325" s="13"/>
      <c r="T325" s="13"/>
      <c r="U325" s="13"/>
      <c r="V325" s="13">
        <f t="shared" si="4"/>
        <v>0</v>
      </c>
    </row>
    <row r="326" spans="1:22" s="9" customFormat="1" ht="30" customHeight="1" x14ac:dyDescent="0.4">
      <c r="A326" s="10">
        <v>320</v>
      </c>
      <c r="B326" s="11" t="s">
        <v>1029</v>
      </c>
      <c r="C326" s="11" t="s">
        <v>1029</v>
      </c>
      <c r="D326" s="16" t="s">
        <v>392</v>
      </c>
      <c r="E326" s="10" t="s">
        <v>1054</v>
      </c>
      <c r="F326" s="26" t="s">
        <v>1267</v>
      </c>
      <c r="G326" s="25" t="s">
        <v>1272</v>
      </c>
      <c r="H326" s="25" t="s">
        <v>1268</v>
      </c>
      <c r="I326" s="25" t="s">
        <v>1268</v>
      </c>
      <c r="J326" s="25" t="s">
        <v>1268</v>
      </c>
      <c r="K326" s="12">
        <v>6.07</v>
      </c>
      <c r="L326" s="25" t="s">
        <v>1268</v>
      </c>
      <c r="M326" s="25" t="s">
        <v>1268</v>
      </c>
      <c r="N326" s="25" t="s">
        <v>1268</v>
      </c>
      <c r="O326" s="25" t="s">
        <v>1268</v>
      </c>
      <c r="P326" s="10">
        <v>162450</v>
      </c>
      <c r="Q326" s="12">
        <v>1170</v>
      </c>
      <c r="R326" s="13">
        <v>5</v>
      </c>
      <c r="S326" s="13">
        <v>6.07</v>
      </c>
      <c r="T326" s="13">
        <v>1170</v>
      </c>
      <c r="U326" s="13">
        <v>-1.0700000000000003</v>
      </c>
      <c r="V326" s="13">
        <f t="shared" si="4"/>
        <v>585</v>
      </c>
    </row>
    <row r="327" spans="1:22" s="9" customFormat="1" ht="30" customHeight="1" x14ac:dyDescent="0.4">
      <c r="A327" s="10">
        <v>321</v>
      </c>
      <c r="B327" s="11" t="s">
        <v>1029</v>
      </c>
      <c r="C327" s="11" t="s">
        <v>1029</v>
      </c>
      <c r="D327" s="16" t="s">
        <v>393</v>
      </c>
      <c r="E327" s="10" t="s">
        <v>65</v>
      </c>
      <c r="F327" s="26" t="s">
        <v>1267</v>
      </c>
      <c r="G327" s="25" t="s">
        <v>1272</v>
      </c>
      <c r="H327" s="25" t="s">
        <v>1268</v>
      </c>
      <c r="I327" s="25" t="s">
        <v>1268</v>
      </c>
      <c r="J327" s="25" t="s">
        <v>1268</v>
      </c>
      <c r="K327" s="12">
        <v>2.09</v>
      </c>
      <c r="L327" s="25" t="s">
        <v>1268</v>
      </c>
      <c r="M327" s="25" t="s">
        <v>1268</v>
      </c>
      <c r="N327" s="25" t="s">
        <v>1268</v>
      </c>
      <c r="O327" s="25" t="s">
        <v>1268</v>
      </c>
      <c r="P327" s="10">
        <v>35707</v>
      </c>
      <c r="Q327" s="12">
        <v>270</v>
      </c>
      <c r="R327" s="13">
        <v>2</v>
      </c>
      <c r="S327" s="13">
        <v>2.09</v>
      </c>
      <c r="T327" s="13">
        <v>270</v>
      </c>
      <c r="U327" s="13">
        <v>-8.9999999999999858E-2</v>
      </c>
      <c r="V327" s="13">
        <f t="shared" si="4"/>
        <v>135</v>
      </c>
    </row>
    <row r="328" spans="1:22" s="9" customFormat="1" ht="30" customHeight="1" x14ac:dyDescent="0.4">
      <c r="A328" s="10">
        <v>322</v>
      </c>
      <c r="B328" s="11" t="s">
        <v>1030</v>
      </c>
      <c r="C328" s="11" t="s">
        <v>1107</v>
      </c>
      <c r="D328" s="16" t="s">
        <v>394</v>
      </c>
      <c r="E328" s="10" t="s">
        <v>67</v>
      </c>
      <c r="F328" s="26" t="s">
        <v>1267</v>
      </c>
      <c r="G328" s="25" t="s">
        <v>1272</v>
      </c>
      <c r="H328" s="25" t="s">
        <v>1268</v>
      </c>
      <c r="I328" s="25" t="s">
        <v>1268</v>
      </c>
      <c r="J328" s="25" t="s">
        <v>1268</v>
      </c>
      <c r="K328" s="12">
        <v>2</v>
      </c>
      <c r="L328" s="25" t="s">
        <v>1268</v>
      </c>
      <c r="M328" s="25" t="s">
        <v>1268</v>
      </c>
      <c r="N328" s="25" t="s">
        <v>1268</v>
      </c>
      <c r="O328" s="25" t="s">
        <v>1268</v>
      </c>
      <c r="P328" s="10">
        <v>41270</v>
      </c>
      <c r="Q328" s="12">
        <v>630</v>
      </c>
      <c r="R328" s="13">
        <v>1</v>
      </c>
      <c r="S328" s="13">
        <v>2</v>
      </c>
      <c r="T328" s="13">
        <v>630</v>
      </c>
      <c r="U328" s="13">
        <v>-1</v>
      </c>
      <c r="V328" s="13">
        <f t="shared" ref="V328:V391" si="5">Q328/2</f>
        <v>315</v>
      </c>
    </row>
    <row r="329" spans="1:22" s="9" customFormat="1" ht="30" customHeight="1" x14ac:dyDescent="0.4">
      <c r="A329" s="10">
        <v>323</v>
      </c>
      <c r="B329" s="11" t="s">
        <v>1030</v>
      </c>
      <c r="C329" s="11" t="s">
        <v>1107</v>
      </c>
      <c r="D329" s="16" t="s">
        <v>395</v>
      </c>
      <c r="E329" s="10" t="s">
        <v>1052</v>
      </c>
      <c r="F329" s="26" t="s">
        <v>1267</v>
      </c>
      <c r="G329" s="25" t="s">
        <v>1272</v>
      </c>
      <c r="H329" s="25" t="s">
        <v>1268</v>
      </c>
      <c r="I329" s="25" t="s">
        <v>1268</v>
      </c>
      <c r="J329" s="25" t="s">
        <v>1268</v>
      </c>
      <c r="K329" s="25" t="s">
        <v>1268</v>
      </c>
      <c r="L329" s="25" t="s">
        <v>1268</v>
      </c>
      <c r="M329" s="25" t="s">
        <v>1268</v>
      </c>
      <c r="N329" s="25" t="s">
        <v>1268</v>
      </c>
      <c r="O329" s="25" t="s">
        <v>1268</v>
      </c>
      <c r="P329" s="10">
        <v>60614</v>
      </c>
      <c r="Q329" s="12"/>
      <c r="R329" s="13"/>
      <c r="S329" s="13"/>
      <c r="T329" s="13"/>
      <c r="U329" s="13"/>
      <c r="V329" s="13">
        <f t="shared" si="5"/>
        <v>0</v>
      </c>
    </row>
    <row r="330" spans="1:22" s="9" customFormat="1" ht="30" customHeight="1" x14ac:dyDescent="0.4">
      <c r="A330" s="10">
        <v>324</v>
      </c>
      <c r="B330" s="11" t="s">
        <v>1030</v>
      </c>
      <c r="C330" s="11" t="s">
        <v>1107</v>
      </c>
      <c r="D330" s="16" t="s">
        <v>396</v>
      </c>
      <c r="E330" s="10" t="s">
        <v>1052</v>
      </c>
      <c r="F330" s="26" t="s">
        <v>1267</v>
      </c>
      <c r="G330" s="25" t="s">
        <v>1272</v>
      </c>
      <c r="H330" s="25" t="s">
        <v>1268</v>
      </c>
      <c r="I330" s="25" t="s">
        <v>1268</v>
      </c>
      <c r="J330" s="25" t="s">
        <v>1268</v>
      </c>
      <c r="K330" s="25" t="s">
        <v>1268</v>
      </c>
      <c r="L330" s="25" t="s">
        <v>1268</v>
      </c>
      <c r="M330" s="25" t="s">
        <v>1268</v>
      </c>
      <c r="N330" s="25" t="s">
        <v>1268</v>
      </c>
      <c r="O330" s="25" t="s">
        <v>1268</v>
      </c>
      <c r="P330" s="10">
        <v>198830</v>
      </c>
      <c r="Q330" s="12"/>
      <c r="R330" s="13"/>
      <c r="S330" s="13"/>
      <c r="T330" s="13"/>
      <c r="U330" s="13"/>
      <c r="V330" s="13">
        <f t="shared" si="5"/>
        <v>0</v>
      </c>
    </row>
    <row r="331" spans="1:22" s="9" customFormat="1" ht="30" customHeight="1" x14ac:dyDescent="0.4">
      <c r="A331" s="10">
        <v>325</v>
      </c>
      <c r="B331" s="11" t="s">
        <v>1030</v>
      </c>
      <c r="C331" s="11" t="s">
        <v>1107</v>
      </c>
      <c r="D331" s="16" t="s">
        <v>397</v>
      </c>
      <c r="E331" s="10" t="s">
        <v>1055</v>
      </c>
      <c r="F331" s="26" t="s">
        <v>1267</v>
      </c>
      <c r="G331" s="25" t="s">
        <v>1272</v>
      </c>
      <c r="H331" s="25" t="s">
        <v>1268</v>
      </c>
      <c r="I331" s="25" t="s">
        <v>1268</v>
      </c>
      <c r="J331" s="25" t="s">
        <v>1268</v>
      </c>
      <c r="K331" s="12">
        <v>5.07</v>
      </c>
      <c r="L331" s="25" t="s">
        <v>1268</v>
      </c>
      <c r="M331" s="25" t="s">
        <v>1268</v>
      </c>
      <c r="N331" s="25" t="s">
        <v>1268</v>
      </c>
      <c r="O331" s="25" t="s">
        <v>1268</v>
      </c>
      <c r="P331" s="10">
        <v>117635</v>
      </c>
      <c r="Q331" s="12">
        <v>270</v>
      </c>
      <c r="R331" s="13">
        <v>6</v>
      </c>
      <c r="S331" s="13">
        <v>5.07</v>
      </c>
      <c r="T331" s="13">
        <v>270</v>
      </c>
      <c r="U331" s="13">
        <v>0.92999999999999972</v>
      </c>
      <c r="V331" s="13">
        <f t="shared" si="5"/>
        <v>135</v>
      </c>
    </row>
    <row r="332" spans="1:22" s="9" customFormat="1" ht="30" customHeight="1" x14ac:dyDescent="0.4">
      <c r="A332" s="10">
        <v>326</v>
      </c>
      <c r="B332" s="11" t="s">
        <v>1030</v>
      </c>
      <c r="C332" s="11" t="s">
        <v>1107</v>
      </c>
      <c r="D332" s="16" t="s">
        <v>398</v>
      </c>
      <c r="E332" s="10" t="s">
        <v>1057</v>
      </c>
      <c r="F332" s="26" t="s">
        <v>1267</v>
      </c>
      <c r="G332" s="25" t="s">
        <v>1272</v>
      </c>
      <c r="H332" s="25" t="s">
        <v>1268</v>
      </c>
      <c r="I332" s="25" t="s">
        <v>1268</v>
      </c>
      <c r="J332" s="25" t="s">
        <v>1268</v>
      </c>
      <c r="K332" s="12">
        <v>8.6999999999999993</v>
      </c>
      <c r="L332" s="25" t="s">
        <v>1268</v>
      </c>
      <c r="M332" s="25" t="s">
        <v>1268</v>
      </c>
      <c r="N332" s="25" t="s">
        <v>1268</v>
      </c>
      <c r="O332" s="25" t="s">
        <v>1268</v>
      </c>
      <c r="P332" s="10">
        <v>53428</v>
      </c>
      <c r="Q332" s="12">
        <v>1530</v>
      </c>
      <c r="R332" s="13">
        <v>7.5</v>
      </c>
      <c r="S332" s="13">
        <v>8.6999999999999993</v>
      </c>
      <c r="T332" s="13">
        <v>1530</v>
      </c>
      <c r="U332" s="13">
        <v>-1.1999999999999993</v>
      </c>
      <c r="V332" s="13">
        <f t="shared" si="5"/>
        <v>765</v>
      </c>
    </row>
    <row r="333" spans="1:22" s="9" customFormat="1" ht="30" customHeight="1" x14ac:dyDescent="0.4">
      <c r="A333" s="10">
        <v>327</v>
      </c>
      <c r="B333" s="11" t="s">
        <v>1030</v>
      </c>
      <c r="C333" s="11" t="s">
        <v>1108</v>
      </c>
      <c r="D333" s="16" t="s">
        <v>399</v>
      </c>
      <c r="E333" s="10" t="s">
        <v>67</v>
      </c>
      <c r="F333" s="26" t="s">
        <v>1267</v>
      </c>
      <c r="G333" s="25" t="s">
        <v>1272</v>
      </c>
      <c r="H333" s="25" t="s">
        <v>1268</v>
      </c>
      <c r="I333" s="25" t="s">
        <v>1268</v>
      </c>
      <c r="J333" s="25" t="s">
        <v>1268</v>
      </c>
      <c r="K333" s="25" t="s">
        <v>1268</v>
      </c>
      <c r="L333" s="25" t="s">
        <v>1268</v>
      </c>
      <c r="M333" s="25" t="s">
        <v>1268</v>
      </c>
      <c r="N333" s="25" t="s">
        <v>1268</v>
      </c>
      <c r="O333" s="25" t="s">
        <v>1268</v>
      </c>
      <c r="P333" s="10">
        <v>4246</v>
      </c>
      <c r="Q333" s="12"/>
      <c r="R333" s="13"/>
      <c r="S333" s="13"/>
      <c r="T333" s="13"/>
      <c r="U333" s="13"/>
      <c r="V333" s="13">
        <f t="shared" si="5"/>
        <v>0</v>
      </c>
    </row>
    <row r="334" spans="1:22" s="9" customFormat="1" ht="30" customHeight="1" x14ac:dyDescent="0.4">
      <c r="A334" s="10">
        <v>328</v>
      </c>
      <c r="B334" s="11" t="s">
        <v>1030</v>
      </c>
      <c r="C334" s="11" t="s">
        <v>1108</v>
      </c>
      <c r="D334" s="16" t="s">
        <v>400</v>
      </c>
      <c r="E334" s="10" t="s">
        <v>1052</v>
      </c>
      <c r="F334" s="26" t="s">
        <v>1267</v>
      </c>
      <c r="G334" s="25" t="s">
        <v>1272</v>
      </c>
      <c r="H334" s="25" t="s">
        <v>1268</v>
      </c>
      <c r="I334" s="25" t="s">
        <v>1268</v>
      </c>
      <c r="J334" s="25" t="s">
        <v>1268</v>
      </c>
      <c r="K334" s="25" t="s">
        <v>1268</v>
      </c>
      <c r="L334" s="25" t="s">
        <v>1268</v>
      </c>
      <c r="M334" s="25" t="s">
        <v>1268</v>
      </c>
      <c r="N334" s="25" t="s">
        <v>1268</v>
      </c>
      <c r="O334" s="25" t="s">
        <v>1268</v>
      </c>
      <c r="P334" s="10">
        <v>57913</v>
      </c>
      <c r="Q334" s="12"/>
      <c r="R334" s="13"/>
      <c r="S334" s="13"/>
      <c r="T334" s="13"/>
      <c r="U334" s="13"/>
      <c r="V334" s="13">
        <f t="shared" si="5"/>
        <v>0</v>
      </c>
    </row>
    <row r="335" spans="1:22" s="9" customFormat="1" ht="30" customHeight="1" x14ac:dyDescent="0.4">
      <c r="A335" s="10">
        <v>329</v>
      </c>
      <c r="B335" s="11" t="s">
        <v>1030</v>
      </c>
      <c r="C335" s="11" t="s">
        <v>1030</v>
      </c>
      <c r="D335" s="16" t="s">
        <v>401</v>
      </c>
      <c r="E335" s="10" t="s">
        <v>1057</v>
      </c>
      <c r="F335" s="26" t="s">
        <v>1267</v>
      </c>
      <c r="G335" s="25" t="s">
        <v>1272</v>
      </c>
      <c r="H335" s="25" t="s">
        <v>1268</v>
      </c>
      <c r="I335" s="25" t="s">
        <v>1268</v>
      </c>
      <c r="J335" s="25" t="s">
        <v>1268</v>
      </c>
      <c r="K335" s="12">
        <v>6.58</v>
      </c>
      <c r="L335" s="25" t="s">
        <v>1268</v>
      </c>
      <c r="M335" s="25" t="s">
        <v>1268</v>
      </c>
      <c r="N335" s="25" t="s">
        <v>1268</v>
      </c>
      <c r="O335" s="25" t="s">
        <v>1268</v>
      </c>
      <c r="P335" s="10">
        <v>98885</v>
      </c>
      <c r="Q335" s="12">
        <v>450</v>
      </c>
      <c r="R335" s="13">
        <v>7.5</v>
      </c>
      <c r="S335" s="13">
        <v>6.58</v>
      </c>
      <c r="T335" s="13">
        <v>450</v>
      </c>
      <c r="U335" s="13">
        <v>0.91999999999999993</v>
      </c>
      <c r="V335" s="13">
        <f t="shared" si="5"/>
        <v>225</v>
      </c>
    </row>
    <row r="336" spans="1:22" s="9" customFormat="1" ht="30" customHeight="1" x14ac:dyDescent="0.4">
      <c r="A336" s="10">
        <v>330</v>
      </c>
      <c r="B336" s="11" t="s">
        <v>1030</v>
      </c>
      <c r="C336" s="11" t="s">
        <v>1030</v>
      </c>
      <c r="D336" s="16" t="s">
        <v>402</v>
      </c>
      <c r="E336" s="10" t="s">
        <v>67</v>
      </c>
      <c r="F336" s="26" t="s">
        <v>1267</v>
      </c>
      <c r="G336" s="25" t="s">
        <v>1272</v>
      </c>
      <c r="H336" s="25" t="s">
        <v>1268</v>
      </c>
      <c r="I336" s="25" t="s">
        <v>1268</v>
      </c>
      <c r="J336" s="25" t="s">
        <v>1268</v>
      </c>
      <c r="K336" s="12">
        <v>3.06</v>
      </c>
      <c r="L336" s="25" t="s">
        <v>1268</v>
      </c>
      <c r="M336" s="25" t="s">
        <v>1268</v>
      </c>
      <c r="N336" s="25" t="s">
        <v>1268</v>
      </c>
      <c r="O336" s="25" t="s">
        <v>1268</v>
      </c>
      <c r="P336" s="10">
        <v>66820</v>
      </c>
      <c r="Q336" s="12">
        <v>1080</v>
      </c>
      <c r="R336" s="13">
        <v>1</v>
      </c>
      <c r="S336" s="13">
        <v>3.06</v>
      </c>
      <c r="T336" s="13">
        <v>1080</v>
      </c>
      <c r="U336" s="13">
        <v>-2.06</v>
      </c>
      <c r="V336" s="13">
        <f t="shared" si="5"/>
        <v>540</v>
      </c>
    </row>
    <row r="337" spans="1:22" s="9" customFormat="1" ht="30" customHeight="1" x14ac:dyDescent="0.4">
      <c r="A337" s="10">
        <v>331</v>
      </c>
      <c r="B337" s="11" t="s">
        <v>1030</v>
      </c>
      <c r="C337" s="11" t="s">
        <v>1030</v>
      </c>
      <c r="D337" s="16" t="s">
        <v>403</v>
      </c>
      <c r="E337" s="10" t="s">
        <v>1052</v>
      </c>
      <c r="F337" s="26" t="s">
        <v>1267</v>
      </c>
      <c r="G337" s="25" t="s">
        <v>1272</v>
      </c>
      <c r="H337" s="25" t="s">
        <v>1268</v>
      </c>
      <c r="I337" s="25" t="s">
        <v>1268</v>
      </c>
      <c r="J337" s="25" t="s">
        <v>1268</v>
      </c>
      <c r="K337" s="12">
        <v>7.3159999999999998</v>
      </c>
      <c r="L337" s="25" t="s">
        <v>1268</v>
      </c>
      <c r="M337" s="25" t="s">
        <v>1268</v>
      </c>
      <c r="N337" s="25" t="s">
        <v>1268</v>
      </c>
      <c r="O337" s="25" t="s">
        <v>1268</v>
      </c>
      <c r="P337" s="10">
        <v>768163</v>
      </c>
      <c r="Q337" s="12">
        <v>630</v>
      </c>
      <c r="R337" s="13">
        <v>8</v>
      </c>
      <c r="S337" s="13">
        <v>7.3159999999999998</v>
      </c>
      <c r="T337" s="13">
        <v>630</v>
      </c>
      <c r="U337" s="13">
        <v>0.68400000000000016</v>
      </c>
      <c r="V337" s="13">
        <f t="shared" si="5"/>
        <v>315</v>
      </c>
    </row>
    <row r="338" spans="1:22" s="9" customFormat="1" ht="30" customHeight="1" x14ac:dyDescent="0.4">
      <c r="A338" s="10">
        <v>332</v>
      </c>
      <c r="B338" s="11" t="s">
        <v>1030</v>
      </c>
      <c r="C338" s="11" t="s">
        <v>1030</v>
      </c>
      <c r="D338" s="16" t="s">
        <v>404</v>
      </c>
      <c r="E338" s="10" t="s">
        <v>1055</v>
      </c>
      <c r="F338" s="26" t="s">
        <v>1267</v>
      </c>
      <c r="G338" s="25" t="s">
        <v>1272</v>
      </c>
      <c r="H338" s="25" t="s">
        <v>1268</v>
      </c>
      <c r="I338" s="25" t="s">
        <v>1268</v>
      </c>
      <c r="J338" s="25" t="s">
        <v>1268</v>
      </c>
      <c r="K338" s="25" t="s">
        <v>1268</v>
      </c>
      <c r="L338" s="25" t="s">
        <v>1268</v>
      </c>
      <c r="M338" s="25" t="s">
        <v>1268</v>
      </c>
      <c r="N338" s="25" t="s">
        <v>1268</v>
      </c>
      <c r="O338" s="25" t="s">
        <v>1268</v>
      </c>
      <c r="P338" s="10">
        <v>0</v>
      </c>
      <c r="Q338" s="12"/>
      <c r="R338" s="13">
        <v>6</v>
      </c>
      <c r="S338" s="13" t="e">
        <v>#N/A</v>
      </c>
      <c r="T338" s="13" t="e">
        <v>#N/A</v>
      </c>
      <c r="U338" s="13" t="e">
        <v>#N/A</v>
      </c>
      <c r="V338" s="13">
        <f t="shared" si="5"/>
        <v>0</v>
      </c>
    </row>
    <row r="339" spans="1:22" s="9" customFormat="1" ht="30" customHeight="1" x14ac:dyDescent="0.4">
      <c r="A339" s="10">
        <v>333</v>
      </c>
      <c r="B339" s="11" t="s">
        <v>1030</v>
      </c>
      <c r="C339" s="11" t="s">
        <v>1030</v>
      </c>
      <c r="D339" s="16" t="s">
        <v>405</v>
      </c>
      <c r="E339" s="10" t="s">
        <v>1054</v>
      </c>
      <c r="F339" s="26" t="s">
        <v>1267</v>
      </c>
      <c r="G339" s="25" t="s">
        <v>1272</v>
      </c>
      <c r="H339" s="25" t="s">
        <v>1268</v>
      </c>
      <c r="I339" s="25" t="s">
        <v>1268</v>
      </c>
      <c r="J339" s="25" t="s">
        <v>1268</v>
      </c>
      <c r="K339" s="12">
        <v>5.0679999999999996</v>
      </c>
      <c r="L339" s="25" t="s">
        <v>1268</v>
      </c>
      <c r="M339" s="25" t="s">
        <v>1268</v>
      </c>
      <c r="N339" s="25" t="s">
        <v>1268</v>
      </c>
      <c r="O339" s="25" t="s">
        <v>1268</v>
      </c>
      <c r="P339" s="10">
        <v>101416</v>
      </c>
      <c r="Q339" s="12">
        <v>630</v>
      </c>
      <c r="R339" s="13">
        <v>5</v>
      </c>
      <c r="S339" s="13">
        <v>5.0679999999999996</v>
      </c>
      <c r="T339" s="13">
        <v>630</v>
      </c>
      <c r="U339" s="13">
        <v>-6.7999999999999616E-2</v>
      </c>
      <c r="V339" s="13">
        <f t="shared" si="5"/>
        <v>315</v>
      </c>
    </row>
    <row r="340" spans="1:22" s="9" customFormat="1" ht="30" customHeight="1" x14ac:dyDescent="0.4">
      <c r="A340" s="10">
        <v>334</v>
      </c>
      <c r="B340" s="11" t="s">
        <v>1030</v>
      </c>
      <c r="C340" s="11" t="s">
        <v>1030</v>
      </c>
      <c r="D340" s="16" t="s">
        <v>406</v>
      </c>
      <c r="E340" s="10" t="s">
        <v>1054</v>
      </c>
      <c r="F340" s="26" t="s">
        <v>1267</v>
      </c>
      <c r="G340" s="25" t="s">
        <v>1272</v>
      </c>
      <c r="H340" s="25" t="s">
        <v>1268</v>
      </c>
      <c r="I340" s="25" t="s">
        <v>1268</v>
      </c>
      <c r="J340" s="25" t="s">
        <v>1268</v>
      </c>
      <c r="K340" s="12">
        <v>5.1459999999999999</v>
      </c>
      <c r="L340" s="25" t="s">
        <v>1268</v>
      </c>
      <c r="M340" s="25" t="s">
        <v>1268</v>
      </c>
      <c r="N340" s="25" t="s">
        <v>1268</v>
      </c>
      <c r="O340" s="25" t="s">
        <v>1268</v>
      </c>
      <c r="P340" s="10">
        <v>135453</v>
      </c>
      <c r="Q340" s="12">
        <v>720</v>
      </c>
      <c r="R340" s="13">
        <v>5</v>
      </c>
      <c r="S340" s="13">
        <v>5.1459999999999999</v>
      </c>
      <c r="T340" s="13">
        <v>720</v>
      </c>
      <c r="U340" s="13">
        <v>-0.14599999999999991</v>
      </c>
      <c r="V340" s="13">
        <f t="shared" si="5"/>
        <v>360</v>
      </c>
    </row>
    <row r="341" spans="1:22" s="9" customFormat="1" ht="30" customHeight="1" x14ac:dyDescent="0.4">
      <c r="A341" s="10">
        <v>335</v>
      </c>
      <c r="B341" s="11" t="s">
        <v>1030</v>
      </c>
      <c r="C341" s="11" t="s">
        <v>1030</v>
      </c>
      <c r="D341" s="16" t="s">
        <v>407</v>
      </c>
      <c r="E341" s="10" t="s">
        <v>1057</v>
      </c>
      <c r="F341" s="26" t="s">
        <v>1267</v>
      </c>
      <c r="G341" s="25" t="s">
        <v>1272</v>
      </c>
      <c r="H341" s="25" t="s">
        <v>1268</v>
      </c>
      <c r="I341" s="25" t="s">
        <v>1268</v>
      </c>
      <c r="J341" s="25" t="s">
        <v>1268</v>
      </c>
      <c r="K341" s="12">
        <v>8.5</v>
      </c>
      <c r="L341" s="25" t="s">
        <v>1268</v>
      </c>
      <c r="M341" s="25" t="s">
        <v>1268</v>
      </c>
      <c r="N341" s="25" t="s">
        <v>1268</v>
      </c>
      <c r="O341" s="25" t="s">
        <v>1268</v>
      </c>
      <c r="P341" s="10">
        <v>415104</v>
      </c>
      <c r="Q341" s="12">
        <v>1440</v>
      </c>
      <c r="R341" s="13">
        <v>7.5</v>
      </c>
      <c r="S341" s="13">
        <v>8.5</v>
      </c>
      <c r="T341" s="13">
        <v>1440</v>
      </c>
      <c r="U341" s="13">
        <v>-1</v>
      </c>
      <c r="V341" s="13">
        <f t="shared" si="5"/>
        <v>720</v>
      </c>
    </row>
    <row r="342" spans="1:22" s="9" customFormat="1" ht="30" customHeight="1" x14ac:dyDescent="0.4">
      <c r="A342" s="10">
        <v>336</v>
      </c>
      <c r="B342" s="11" t="s">
        <v>1030</v>
      </c>
      <c r="C342" s="11" t="s">
        <v>1030</v>
      </c>
      <c r="D342" s="16" t="s">
        <v>408</v>
      </c>
      <c r="E342" s="10" t="s">
        <v>1054</v>
      </c>
      <c r="F342" s="26" t="s">
        <v>1267</v>
      </c>
      <c r="G342" s="25" t="s">
        <v>1272</v>
      </c>
      <c r="H342" s="25" t="s">
        <v>1268</v>
      </c>
      <c r="I342" s="25" t="s">
        <v>1268</v>
      </c>
      <c r="J342" s="25" t="s">
        <v>1268</v>
      </c>
      <c r="K342" s="12">
        <v>8.2200000000000006</v>
      </c>
      <c r="L342" s="25" t="s">
        <v>1268</v>
      </c>
      <c r="M342" s="25" t="s">
        <v>1268</v>
      </c>
      <c r="N342" s="25" t="s">
        <v>1268</v>
      </c>
      <c r="O342" s="25" t="s">
        <v>1268</v>
      </c>
      <c r="P342" s="10">
        <v>658413</v>
      </c>
      <c r="Q342" s="12">
        <v>2160</v>
      </c>
      <c r="R342" s="13">
        <v>5</v>
      </c>
      <c r="S342" s="13">
        <v>8.2200000000000006</v>
      </c>
      <c r="T342" s="13">
        <v>2160</v>
      </c>
      <c r="U342" s="13">
        <v>-3.2200000000000006</v>
      </c>
      <c r="V342" s="13">
        <f t="shared" si="5"/>
        <v>1080</v>
      </c>
    </row>
    <row r="343" spans="1:22" s="9" customFormat="1" ht="30" customHeight="1" x14ac:dyDescent="0.4">
      <c r="A343" s="10">
        <v>337</v>
      </c>
      <c r="B343" s="11" t="s">
        <v>1031</v>
      </c>
      <c r="C343" s="11" t="s">
        <v>1109</v>
      </c>
      <c r="D343" s="16" t="s">
        <v>409</v>
      </c>
      <c r="E343" s="10" t="s">
        <v>65</v>
      </c>
      <c r="F343" s="26" t="s">
        <v>1267</v>
      </c>
      <c r="G343" s="25" t="s">
        <v>1272</v>
      </c>
      <c r="H343" s="25" t="s">
        <v>1268</v>
      </c>
      <c r="I343" s="25" t="s">
        <v>1268</v>
      </c>
      <c r="J343" s="25" t="s">
        <v>1268</v>
      </c>
      <c r="K343" s="25" t="s">
        <v>1268</v>
      </c>
      <c r="L343" s="25" t="s">
        <v>1268</v>
      </c>
      <c r="M343" s="25" t="s">
        <v>1268</v>
      </c>
      <c r="N343" s="25" t="s">
        <v>1268</v>
      </c>
      <c r="O343" s="25" t="s">
        <v>1268</v>
      </c>
      <c r="P343" s="10">
        <v>36749</v>
      </c>
      <c r="Q343" s="12"/>
      <c r="R343" s="13"/>
      <c r="S343" s="13"/>
      <c r="T343" s="13"/>
      <c r="U343" s="13"/>
      <c r="V343" s="13">
        <f t="shared" si="5"/>
        <v>0</v>
      </c>
    </row>
    <row r="344" spans="1:22" s="9" customFormat="1" ht="30" customHeight="1" x14ac:dyDescent="0.4">
      <c r="A344" s="10">
        <v>338</v>
      </c>
      <c r="B344" s="11" t="s">
        <v>1031</v>
      </c>
      <c r="C344" s="11" t="s">
        <v>1109</v>
      </c>
      <c r="D344" s="16" t="s">
        <v>410</v>
      </c>
      <c r="E344" s="10" t="s">
        <v>1052</v>
      </c>
      <c r="F344" s="26" t="s">
        <v>1267</v>
      </c>
      <c r="G344" s="25" t="s">
        <v>1272</v>
      </c>
      <c r="H344" s="25" t="s">
        <v>1268</v>
      </c>
      <c r="I344" s="25" t="s">
        <v>1268</v>
      </c>
      <c r="J344" s="25" t="s">
        <v>1268</v>
      </c>
      <c r="K344" s="12">
        <v>6.82</v>
      </c>
      <c r="L344" s="25" t="s">
        <v>1268</v>
      </c>
      <c r="M344" s="25" t="s">
        <v>1268</v>
      </c>
      <c r="N344" s="25" t="s">
        <v>1268</v>
      </c>
      <c r="O344" s="25" t="s">
        <v>1268</v>
      </c>
      <c r="P344" s="10">
        <v>229090</v>
      </c>
      <c r="Q344" s="12">
        <v>450</v>
      </c>
      <c r="R344" s="13">
        <v>8</v>
      </c>
      <c r="S344" s="13">
        <v>6.82</v>
      </c>
      <c r="T344" s="13">
        <v>450</v>
      </c>
      <c r="U344" s="13">
        <v>1.1799999999999997</v>
      </c>
      <c r="V344" s="13">
        <f t="shared" si="5"/>
        <v>225</v>
      </c>
    </row>
    <row r="345" spans="1:22" s="9" customFormat="1" ht="30" customHeight="1" x14ac:dyDescent="0.4">
      <c r="A345" s="10">
        <v>339</v>
      </c>
      <c r="B345" s="11" t="s">
        <v>1031</v>
      </c>
      <c r="C345" s="11" t="s">
        <v>1109</v>
      </c>
      <c r="D345" s="16" t="s">
        <v>411</v>
      </c>
      <c r="E345" s="10" t="s">
        <v>1057</v>
      </c>
      <c r="F345" s="26" t="s">
        <v>1267</v>
      </c>
      <c r="G345" s="25" t="s">
        <v>1272</v>
      </c>
      <c r="H345" s="25" t="s">
        <v>1268</v>
      </c>
      <c r="I345" s="25" t="s">
        <v>1268</v>
      </c>
      <c r="J345" s="25" t="s">
        <v>1268</v>
      </c>
      <c r="K345" s="12">
        <v>7.82</v>
      </c>
      <c r="L345" s="25" t="s">
        <v>1268</v>
      </c>
      <c r="M345" s="25" t="s">
        <v>1268</v>
      </c>
      <c r="N345" s="25" t="s">
        <v>1268</v>
      </c>
      <c r="O345" s="25" t="s">
        <v>1268</v>
      </c>
      <c r="P345" s="10">
        <v>253287</v>
      </c>
      <c r="Q345" s="12">
        <v>1080</v>
      </c>
      <c r="R345" s="13">
        <v>7.5</v>
      </c>
      <c r="S345" s="13">
        <v>7.82</v>
      </c>
      <c r="T345" s="13">
        <v>1080</v>
      </c>
      <c r="U345" s="13">
        <v>-0.32000000000000028</v>
      </c>
      <c r="V345" s="13">
        <f t="shared" si="5"/>
        <v>540</v>
      </c>
    </row>
    <row r="346" spans="1:22" s="9" customFormat="1" ht="30" customHeight="1" x14ac:dyDescent="0.4">
      <c r="A346" s="10">
        <v>340</v>
      </c>
      <c r="B346" s="11" t="s">
        <v>1031</v>
      </c>
      <c r="C346" s="11" t="s">
        <v>1109</v>
      </c>
      <c r="D346" s="16" t="s">
        <v>412</v>
      </c>
      <c r="E346" s="10" t="s">
        <v>1067</v>
      </c>
      <c r="F346" s="26" t="s">
        <v>1267</v>
      </c>
      <c r="G346" s="25" t="s">
        <v>1272</v>
      </c>
      <c r="H346" s="25" t="s">
        <v>1268</v>
      </c>
      <c r="I346" s="25" t="s">
        <v>1268</v>
      </c>
      <c r="J346" s="25" t="s">
        <v>1268</v>
      </c>
      <c r="K346" s="12">
        <v>6.95</v>
      </c>
      <c r="L346" s="25" t="s">
        <v>1268</v>
      </c>
      <c r="M346" s="25" t="s">
        <v>1268</v>
      </c>
      <c r="N346" s="25" t="s">
        <v>1268</v>
      </c>
      <c r="O346" s="25" t="s">
        <v>1268</v>
      </c>
      <c r="P346" s="10">
        <v>218482</v>
      </c>
      <c r="Q346" s="12">
        <v>1890</v>
      </c>
      <c r="R346" s="13">
        <v>4</v>
      </c>
      <c r="S346" s="13">
        <v>6.95</v>
      </c>
      <c r="T346" s="13">
        <v>1890</v>
      </c>
      <c r="U346" s="13">
        <v>-2.95</v>
      </c>
      <c r="V346" s="13">
        <f t="shared" si="5"/>
        <v>945</v>
      </c>
    </row>
    <row r="347" spans="1:22" s="9" customFormat="1" ht="30" customHeight="1" x14ac:dyDescent="0.4">
      <c r="A347" s="10">
        <v>341</v>
      </c>
      <c r="B347" s="11" t="s">
        <v>1031</v>
      </c>
      <c r="C347" s="11" t="s">
        <v>1109</v>
      </c>
      <c r="D347" s="16" t="s">
        <v>413</v>
      </c>
      <c r="E347" s="10" t="s">
        <v>1054</v>
      </c>
      <c r="F347" s="26" t="s">
        <v>1267</v>
      </c>
      <c r="G347" s="25" t="s">
        <v>1272</v>
      </c>
      <c r="H347" s="25" t="s">
        <v>1268</v>
      </c>
      <c r="I347" s="25" t="s">
        <v>1268</v>
      </c>
      <c r="J347" s="25" t="s">
        <v>1268</v>
      </c>
      <c r="K347" s="12">
        <v>6.6</v>
      </c>
      <c r="L347" s="25" t="s">
        <v>1268</v>
      </c>
      <c r="M347" s="25" t="s">
        <v>1268</v>
      </c>
      <c r="N347" s="25" t="s">
        <v>1268</v>
      </c>
      <c r="O347" s="25" t="s">
        <v>1268</v>
      </c>
      <c r="P347" s="10">
        <v>-8886</v>
      </c>
      <c r="Q347" s="12">
        <v>1350</v>
      </c>
      <c r="R347" s="13">
        <v>5</v>
      </c>
      <c r="S347" s="13">
        <v>6.6</v>
      </c>
      <c r="T347" s="13">
        <v>1350</v>
      </c>
      <c r="U347" s="13">
        <v>-1.5999999999999996</v>
      </c>
      <c r="V347" s="13">
        <f t="shared" si="5"/>
        <v>675</v>
      </c>
    </row>
    <row r="348" spans="1:22" s="9" customFormat="1" ht="30" customHeight="1" x14ac:dyDescent="0.4">
      <c r="A348" s="10">
        <v>342</v>
      </c>
      <c r="B348" s="11" t="s">
        <v>1031</v>
      </c>
      <c r="C348" s="11" t="s">
        <v>1109</v>
      </c>
      <c r="D348" s="16" t="s">
        <v>414</v>
      </c>
      <c r="E348" s="10" t="s">
        <v>1055</v>
      </c>
      <c r="F348" s="26" t="s">
        <v>1267</v>
      </c>
      <c r="G348" s="25" t="s">
        <v>1272</v>
      </c>
      <c r="H348" s="25" t="s">
        <v>1268</v>
      </c>
      <c r="I348" s="25" t="s">
        <v>1268</v>
      </c>
      <c r="J348" s="25" t="s">
        <v>1268</v>
      </c>
      <c r="K348" s="25" t="s">
        <v>1268</v>
      </c>
      <c r="L348" s="25" t="s">
        <v>1268</v>
      </c>
      <c r="M348" s="25" t="s">
        <v>1268</v>
      </c>
      <c r="N348" s="25" t="s">
        <v>1268</v>
      </c>
      <c r="O348" s="25" t="s">
        <v>1268</v>
      </c>
      <c r="P348" s="10">
        <v>393594</v>
      </c>
      <c r="Q348" s="12"/>
      <c r="R348" s="13"/>
      <c r="S348" s="13"/>
      <c r="T348" s="13"/>
      <c r="U348" s="13"/>
      <c r="V348" s="13">
        <f t="shared" si="5"/>
        <v>0</v>
      </c>
    </row>
    <row r="349" spans="1:22" s="9" customFormat="1" ht="30" customHeight="1" x14ac:dyDescent="0.4">
      <c r="A349" s="10">
        <v>343</v>
      </c>
      <c r="B349" s="11" t="s">
        <v>1031</v>
      </c>
      <c r="C349" s="11" t="s">
        <v>1109</v>
      </c>
      <c r="D349" s="16" t="s">
        <v>415</v>
      </c>
      <c r="E349" s="10" t="s">
        <v>1054</v>
      </c>
      <c r="F349" s="26" t="s">
        <v>1267</v>
      </c>
      <c r="G349" s="25" t="s">
        <v>1272</v>
      </c>
      <c r="H349" s="25" t="s">
        <v>1268</v>
      </c>
      <c r="I349" s="25" t="s">
        <v>1268</v>
      </c>
      <c r="J349" s="25" t="s">
        <v>1268</v>
      </c>
      <c r="K349" s="12">
        <v>8.6199999999999992</v>
      </c>
      <c r="L349" s="25" t="s">
        <v>1268</v>
      </c>
      <c r="M349" s="25" t="s">
        <v>1268</v>
      </c>
      <c r="N349" s="25" t="s">
        <v>1268</v>
      </c>
      <c r="O349" s="25" t="s">
        <v>1268</v>
      </c>
      <c r="P349" s="10">
        <v>283326</v>
      </c>
      <c r="Q349" s="12">
        <v>2340</v>
      </c>
      <c r="R349" s="13">
        <v>5</v>
      </c>
      <c r="S349" s="13">
        <v>8.6199999999999992</v>
      </c>
      <c r="T349" s="13">
        <v>2340</v>
      </c>
      <c r="U349" s="13">
        <v>-3.6199999999999992</v>
      </c>
      <c r="V349" s="13">
        <f t="shared" si="5"/>
        <v>1170</v>
      </c>
    </row>
    <row r="350" spans="1:22" s="9" customFormat="1" ht="30" customHeight="1" x14ac:dyDescent="0.4">
      <c r="A350" s="10">
        <v>344</v>
      </c>
      <c r="B350" s="11" t="s">
        <v>1031</v>
      </c>
      <c r="C350" s="11" t="s">
        <v>1109</v>
      </c>
      <c r="D350" s="16" t="s">
        <v>416</v>
      </c>
      <c r="E350" s="10" t="s">
        <v>1052</v>
      </c>
      <c r="F350" s="26" t="s">
        <v>1267</v>
      </c>
      <c r="G350" s="25" t="s">
        <v>1272</v>
      </c>
      <c r="H350" s="25" t="s">
        <v>1268</v>
      </c>
      <c r="I350" s="25" t="s">
        <v>1268</v>
      </c>
      <c r="J350" s="25" t="s">
        <v>1268</v>
      </c>
      <c r="K350" s="25" t="s">
        <v>1268</v>
      </c>
      <c r="L350" s="25" t="s">
        <v>1268</v>
      </c>
      <c r="M350" s="25" t="s">
        <v>1268</v>
      </c>
      <c r="N350" s="25" t="s">
        <v>1268</v>
      </c>
      <c r="O350" s="25" t="s">
        <v>1268</v>
      </c>
      <c r="P350" s="10">
        <v>178609</v>
      </c>
      <c r="Q350" s="12"/>
      <c r="R350" s="13"/>
      <c r="S350" s="13"/>
      <c r="T350" s="13"/>
      <c r="U350" s="13"/>
      <c r="V350" s="13">
        <f t="shared" si="5"/>
        <v>0</v>
      </c>
    </row>
    <row r="351" spans="1:22" s="9" customFormat="1" ht="30" customHeight="1" x14ac:dyDescent="0.4">
      <c r="A351" s="10">
        <v>345</v>
      </c>
      <c r="B351" s="11" t="s">
        <v>1031</v>
      </c>
      <c r="C351" s="11" t="s">
        <v>1031</v>
      </c>
      <c r="D351" s="16" t="s">
        <v>417</v>
      </c>
      <c r="E351" s="10" t="s">
        <v>65</v>
      </c>
      <c r="F351" s="26" t="s">
        <v>1267</v>
      </c>
      <c r="G351" s="25" t="s">
        <v>1272</v>
      </c>
      <c r="H351" s="25" t="s">
        <v>1268</v>
      </c>
      <c r="I351" s="25" t="s">
        <v>1268</v>
      </c>
      <c r="J351" s="25" t="s">
        <v>1268</v>
      </c>
      <c r="K351" s="12">
        <v>2.2200000000000002</v>
      </c>
      <c r="L351" s="25" t="s">
        <v>1268</v>
      </c>
      <c r="M351" s="25" t="s">
        <v>1268</v>
      </c>
      <c r="N351" s="25" t="s">
        <v>1268</v>
      </c>
      <c r="O351" s="25" t="s">
        <v>1268</v>
      </c>
      <c r="P351" s="10">
        <v>-20935</v>
      </c>
      <c r="Q351" s="12">
        <v>360</v>
      </c>
      <c r="R351" s="13">
        <v>2</v>
      </c>
      <c r="S351" s="13">
        <v>2.2200000000000002</v>
      </c>
      <c r="T351" s="13">
        <v>360</v>
      </c>
      <c r="U351" s="13">
        <v>-0.2200000000000002</v>
      </c>
      <c r="V351" s="13">
        <f t="shared" si="5"/>
        <v>180</v>
      </c>
    </row>
    <row r="352" spans="1:22" s="9" customFormat="1" ht="30" customHeight="1" x14ac:dyDescent="0.4">
      <c r="A352" s="10">
        <v>346</v>
      </c>
      <c r="B352" s="11" t="s">
        <v>1031</v>
      </c>
      <c r="C352" s="11" t="s">
        <v>1031</v>
      </c>
      <c r="D352" s="16" t="s">
        <v>418</v>
      </c>
      <c r="E352" s="10" t="s">
        <v>1057</v>
      </c>
      <c r="F352" s="26" t="s">
        <v>1267</v>
      </c>
      <c r="G352" s="25" t="s">
        <v>1272</v>
      </c>
      <c r="H352" s="25" t="s">
        <v>1268</v>
      </c>
      <c r="I352" s="25" t="s">
        <v>1268</v>
      </c>
      <c r="J352" s="25" t="s">
        <v>1268</v>
      </c>
      <c r="K352" s="12">
        <v>7.89</v>
      </c>
      <c r="L352" s="25" t="s">
        <v>1268</v>
      </c>
      <c r="M352" s="25" t="s">
        <v>1268</v>
      </c>
      <c r="N352" s="25" t="s">
        <v>1268</v>
      </c>
      <c r="O352" s="25" t="s">
        <v>1268</v>
      </c>
      <c r="P352" s="10">
        <v>87891</v>
      </c>
      <c r="Q352" s="12">
        <v>1080</v>
      </c>
      <c r="R352" s="13">
        <v>7.5</v>
      </c>
      <c r="S352" s="13">
        <v>7.89</v>
      </c>
      <c r="T352" s="13">
        <v>1080</v>
      </c>
      <c r="U352" s="13">
        <v>-0.38999999999999968</v>
      </c>
      <c r="V352" s="13">
        <f t="shared" si="5"/>
        <v>540</v>
      </c>
    </row>
    <row r="353" spans="1:22" s="9" customFormat="1" ht="30" customHeight="1" x14ac:dyDescent="0.4">
      <c r="A353" s="10">
        <v>347</v>
      </c>
      <c r="B353" s="11" t="s">
        <v>1031</v>
      </c>
      <c r="C353" s="11" t="s">
        <v>1031</v>
      </c>
      <c r="D353" s="16" t="s">
        <v>419</v>
      </c>
      <c r="E353" s="10" t="s">
        <v>1052</v>
      </c>
      <c r="F353" s="26" t="s">
        <v>1267</v>
      </c>
      <c r="G353" s="25" t="s">
        <v>1272</v>
      </c>
      <c r="H353" s="25" t="s">
        <v>1268</v>
      </c>
      <c r="I353" s="25" t="s">
        <v>1268</v>
      </c>
      <c r="J353" s="25" t="s">
        <v>1268</v>
      </c>
      <c r="K353" s="25" t="s">
        <v>1268</v>
      </c>
      <c r="L353" s="25" t="s">
        <v>1268</v>
      </c>
      <c r="M353" s="25" t="s">
        <v>1268</v>
      </c>
      <c r="N353" s="25" t="s">
        <v>1268</v>
      </c>
      <c r="O353" s="25" t="s">
        <v>1268</v>
      </c>
      <c r="P353" s="10">
        <v>55027</v>
      </c>
      <c r="Q353" s="12"/>
      <c r="R353" s="13"/>
      <c r="S353" s="13"/>
      <c r="T353" s="13"/>
      <c r="U353" s="13"/>
      <c r="V353" s="13">
        <f t="shared" si="5"/>
        <v>0</v>
      </c>
    </row>
    <row r="354" spans="1:22" s="9" customFormat="1" ht="30" customHeight="1" x14ac:dyDescent="0.4">
      <c r="A354" s="10">
        <v>348</v>
      </c>
      <c r="B354" s="11" t="s">
        <v>1031</v>
      </c>
      <c r="C354" s="11" t="s">
        <v>1031</v>
      </c>
      <c r="D354" s="16" t="s">
        <v>420</v>
      </c>
      <c r="E354" s="10" t="s">
        <v>1052</v>
      </c>
      <c r="F354" s="26" t="s">
        <v>1267</v>
      </c>
      <c r="G354" s="25" t="s">
        <v>1272</v>
      </c>
      <c r="H354" s="25" t="s">
        <v>1268</v>
      </c>
      <c r="I354" s="25" t="s">
        <v>1268</v>
      </c>
      <c r="J354" s="25" t="s">
        <v>1268</v>
      </c>
      <c r="K354" s="12">
        <v>6.58</v>
      </c>
      <c r="L354" s="25" t="s">
        <v>1268</v>
      </c>
      <c r="M354" s="25" t="s">
        <v>1268</v>
      </c>
      <c r="N354" s="25" t="s">
        <v>1268</v>
      </c>
      <c r="O354" s="25" t="s">
        <v>1268</v>
      </c>
      <c r="P354" s="10">
        <v>144591</v>
      </c>
      <c r="Q354" s="12">
        <v>270</v>
      </c>
      <c r="R354" s="13">
        <v>8</v>
      </c>
      <c r="S354" s="13">
        <v>6.58</v>
      </c>
      <c r="T354" s="13">
        <v>270</v>
      </c>
      <c r="U354" s="13">
        <v>1.42</v>
      </c>
      <c r="V354" s="13">
        <f t="shared" si="5"/>
        <v>135</v>
      </c>
    </row>
    <row r="355" spans="1:22" s="9" customFormat="1" ht="30" customHeight="1" x14ac:dyDescent="0.4">
      <c r="A355" s="10">
        <v>349</v>
      </c>
      <c r="B355" s="11" t="s">
        <v>1031</v>
      </c>
      <c r="C355" s="11" t="s">
        <v>1031</v>
      </c>
      <c r="D355" s="16" t="s">
        <v>421</v>
      </c>
      <c r="E355" s="10" t="s">
        <v>1067</v>
      </c>
      <c r="F355" s="26" t="s">
        <v>1267</v>
      </c>
      <c r="G355" s="25" t="s">
        <v>1272</v>
      </c>
      <c r="H355" s="25" t="s">
        <v>1268</v>
      </c>
      <c r="I355" s="25" t="s">
        <v>1268</v>
      </c>
      <c r="J355" s="25" t="s">
        <v>1268</v>
      </c>
      <c r="K355" s="12">
        <v>4.47</v>
      </c>
      <c r="L355" s="25" t="s">
        <v>1268</v>
      </c>
      <c r="M355" s="25" t="s">
        <v>1268</v>
      </c>
      <c r="N355" s="25" t="s">
        <v>1268</v>
      </c>
      <c r="O355" s="25" t="s">
        <v>1268</v>
      </c>
      <c r="P355" s="10">
        <v>58943</v>
      </c>
      <c r="Q355" s="12">
        <v>720</v>
      </c>
      <c r="R355" s="13">
        <v>4</v>
      </c>
      <c r="S355" s="13">
        <v>4.47</v>
      </c>
      <c r="T355" s="13">
        <v>720</v>
      </c>
      <c r="U355" s="13">
        <v>-0.46999999999999975</v>
      </c>
      <c r="V355" s="13">
        <f t="shared" si="5"/>
        <v>360</v>
      </c>
    </row>
    <row r="356" spans="1:22" s="9" customFormat="1" ht="30" customHeight="1" x14ac:dyDescent="0.4">
      <c r="A356" s="10">
        <v>350</v>
      </c>
      <c r="B356" s="11" t="s">
        <v>1031</v>
      </c>
      <c r="C356" s="11" t="s">
        <v>1031</v>
      </c>
      <c r="D356" s="16" t="s">
        <v>422</v>
      </c>
      <c r="E356" s="10" t="s">
        <v>1055</v>
      </c>
      <c r="F356" s="26" t="s">
        <v>1267</v>
      </c>
      <c r="G356" s="25" t="s">
        <v>1272</v>
      </c>
      <c r="H356" s="25" t="s">
        <v>1268</v>
      </c>
      <c r="I356" s="25" t="s">
        <v>1268</v>
      </c>
      <c r="J356" s="25" t="s">
        <v>1268</v>
      </c>
      <c r="K356" s="12">
        <v>6.63</v>
      </c>
      <c r="L356" s="25" t="s">
        <v>1268</v>
      </c>
      <c r="M356" s="25" t="s">
        <v>1268</v>
      </c>
      <c r="N356" s="25" t="s">
        <v>1268</v>
      </c>
      <c r="O356" s="25" t="s">
        <v>1268</v>
      </c>
      <c r="P356" s="10">
        <v>65745</v>
      </c>
      <c r="Q356" s="12">
        <v>1080</v>
      </c>
      <c r="R356" s="13">
        <v>6</v>
      </c>
      <c r="S356" s="13">
        <v>6.63</v>
      </c>
      <c r="T356" s="13">
        <v>1080</v>
      </c>
      <c r="U356" s="13">
        <v>-0.62999999999999989</v>
      </c>
      <c r="V356" s="13">
        <f t="shared" si="5"/>
        <v>540</v>
      </c>
    </row>
    <row r="357" spans="1:22" s="9" customFormat="1" ht="30" customHeight="1" x14ac:dyDescent="0.4">
      <c r="A357" s="10">
        <v>351</v>
      </c>
      <c r="B357" s="11" t="s">
        <v>1031</v>
      </c>
      <c r="C357" s="11" t="s">
        <v>1031</v>
      </c>
      <c r="D357" s="16" t="s">
        <v>423</v>
      </c>
      <c r="E357" s="10" t="s">
        <v>1055</v>
      </c>
      <c r="F357" s="26" t="s">
        <v>1267</v>
      </c>
      <c r="G357" s="25" t="s">
        <v>1272</v>
      </c>
      <c r="H357" s="25" t="s">
        <v>1268</v>
      </c>
      <c r="I357" s="25" t="s">
        <v>1268</v>
      </c>
      <c r="J357" s="25" t="s">
        <v>1268</v>
      </c>
      <c r="K357" s="12">
        <v>7.01</v>
      </c>
      <c r="L357" s="25" t="s">
        <v>1268</v>
      </c>
      <c r="M357" s="25" t="s">
        <v>1268</v>
      </c>
      <c r="N357" s="25" t="s">
        <v>1268</v>
      </c>
      <c r="O357" s="25" t="s">
        <v>1268</v>
      </c>
      <c r="P357" s="10">
        <v>90625</v>
      </c>
      <c r="Q357" s="12">
        <v>1260</v>
      </c>
      <c r="R357" s="13">
        <v>6</v>
      </c>
      <c r="S357" s="13">
        <v>7.01</v>
      </c>
      <c r="T357" s="13">
        <v>1260</v>
      </c>
      <c r="U357" s="13">
        <v>-1.0099999999999998</v>
      </c>
      <c r="V357" s="13">
        <f t="shared" si="5"/>
        <v>630</v>
      </c>
    </row>
    <row r="358" spans="1:22" s="9" customFormat="1" ht="30" customHeight="1" x14ac:dyDescent="0.4">
      <c r="A358" s="10">
        <v>352</v>
      </c>
      <c r="B358" s="11" t="s">
        <v>1031</v>
      </c>
      <c r="C358" s="11" t="s">
        <v>1031</v>
      </c>
      <c r="D358" s="16" t="s">
        <v>424</v>
      </c>
      <c r="E358" s="10" t="s">
        <v>1054</v>
      </c>
      <c r="F358" s="26" t="s">
        <v>1267</v>
      </c>
      <c r="G358" s="25" t="s">
        <v>1272</v>
      </c>
      <c r="H358" s="25" t="s">
        <v>1268</v>
      </c>
      <c r="I358" s="25" t="s">
        <v>1268</v>
      </c>
      <c r="J358" s="25" t="s">
        <v>1268</v>
      </c>
      <c r="K358" s="12">
        <v>5</v>
      </c>
      <c r="L358" s="25" t="s">
        <v>1268</v>
      </c>
      <c r="M358" s="25" t="s">
        <v>1268</v>
      </c>
      <c r="N358" s="25" t="s">
        <v>1268</v>
      </c>
      <c r="O358" s="25" t="s">
        <v>1268</v>
      </c>
      <c r="P358" s="10">
        <v>30129</v>
      </c>
      <c r="Q358" s="12">
        <v>630</v>
      </c>
      <c r="R358" s="13">
        <v>5</v>
      </c>
      <c r="S358" s="13">
        <v>5</v>
      </c>
      <c r="T358" s="13">
        <v>630</v>
      </c>
      <c r="U358" s="13">
        <v>0</v>
      </c>
      <c r="V358" s="13">
        <f t="shared" si="5"/>
        <v>315</v>
      </c>
    </row>
    <row r="359" spans="1:22" s="9" customFormat="1" ht="30" customHeight="1" x14ac:dyDescent="0.4">
      <c r="A359" s="10">
        <v>353</v>
      </c>
      <c r="B359" s="11" t="s">
        <v>1031</v>
      </c>
      <c r="C359" s="11" t="s">
        <v>1031</v>
      </c>
      <c r="D359" s="16" t="s">
        <v>425</v>
      </c>
      <c r="E359" s="10" t="s">
        <v>1057</v>
      </c>
      <c r="F359" s="26" t="s">
        <v>1267</v>
      </c>
      <c r="G359" s="25" t="s">
        <v>1272</v>
      </c>
      <c r="H359" s="25" t="s">
        <v>1268</v>
      </c>
      <c r="I359" s="25" t="s">
        <v>1268</v>
      </c>
      <c r="J359" s="25" t="s">
        <v>1268</v>
      </c>
      <c r="K359" s="12">
        <v>7.7</v>
      </c>
      <c r="L359" s="25" t="s">
        <v>1268</v>
      </c>
      <c r="M359" s="25" t="s">
        <v>1268</v>
      </c>
      <c r="N359" s="25" t="s">
        <v>1268</v>
      </c>
      <c r="O359" s="25" t="s">
        <v>1268</v>
      </c>
      <c r="P359" s="10">
        <v>113999</v>
      </c>
      <c r="Q359" s="12">
        <v>990</v>
      </c>
      <c r="R359" s="13">
        <v>7.5</v>
      </c>
      <c r="S359" s="13">
        <v>7.7</v>
      </c>
      <c r="T359" s="13">
        <v>990</v>
      </c>
      <c r="U359" s="13">
        <v>-0.20000000000000018</v>
      </c>
      <c r="V359" s="13">
        <f t="shared" si="5"/>
        <v>495</v>
      </c>
    </row>
    <row r="360" spans="1:22" s="9" customFormat="1" ht="30" customHeight="1" x14ac:dyDescent="0.4">
      <c r="A360" s="10">
        <v>354</v>
      </c>
      <c r="B360" s="11" t="s">
        <v>1031</v>
      </c>
      <c r="C360" s="11" t="s">
        <v>1031</v>
      </c>
      <c r="D360" s="16" t="s">
        <v>426</v>
      </c>
      <c r="E360" s="10" t="s">
        <v>67</v>
      </c>
      <c r="F360" s="26" t="s">
        <v>1267</v>
      </c>
      <c r="G360" s="25" t="s">
        <v>1272</v>
      </c>
      <c r="H360" s="25" t="s">
        <v>1268</v>
      </c>
      <c r="I360" s="25" t="s">
        <v>1268</v>
      </c>
      <c r="J360" s="25" t="s">
        <v>1268</v>
      </c>
      <c r="K360" s="25" t="s">
        <v>1268</v>
      </c>
      <c r="L360" s="25" t="s">
        <v>1268</v>
      </c>
      <c r="M360" s="25" t="s">
        <v>1268</v>
      </c>
      <c r="N360" s="25" t="s">
        <v>1268</v>
      </c>
      <c r="O360" s="25" t="s">
        <v>1268</v>
      </c>
      <c r="P360" s="10">
        <v>-21857</v>
      </c>
      <c r="Q360" s="12"/>
      <c r="R360" s="13"/>
      <c r="S360" s="13"/>
      <c r="T360" s="13"/>
      <c r="U360" s="13"/>
      <c r="V360" s="13">
        <f t="shared" si="5"/>
        <v>0</v>
      </c>
    </row>
    <row r="361" spans="1:22" s="9" customFormat="1" ht="30" customHeight="1" x14ac:dyDescent="0.4">
      <c r="A361" s="10">
        <v>355</v>
      </c>
      <c r="B361" s="11" t="s">
        <v>1031</v>
      </c>
      <c r="C361" s="11" t="s">
        <v>1031</v>
      </c>
      <c r="D361" s="16" t="s">
        <v>427</v>
      </c>
      <c r="E361" s="10" t="s">
        <v>67</v>
      </c>
      <c r="F361" s="26" t="s">
        <v>1267</v>
      </c>
      <c r="G361" s="25" t="s">
        <v>1272</v>
      </c>
      <c r="H361" s="25" t="s">
        <v>1268</v>
      </c>
      <c r="I361" s="25" t="s">
        <v>1268</v>
      </c>
      <c r="J361" s="25" t="s">
        <v>1268</v>
      </c>
      <c r="K361" s="25" t="s">
        <v>1268</v>
      </c>
      <c r="L361" s="25" t="s">
        <v>1268</v>
      </c>
      <c r="M361" s="25" t="s">
        <v>1268</v>
      </c>
      <c r="N361" s="25" t="s">
        <v>1268</v>
      </c>
      <c r="O361" s="25" t="s">
        <v>1268</v>
      </c>
      <c r="P361" s="10">
        <v>3706</v>
      </c>
      <c r="Q361" s="12"/>
      <c r="R361" s="13"/>
      <c r="S361" s="13"/>
      <c r="T361" s="13"/>
      <c r="U361" s="13"/>
      <c r="V361" s="13">
        <f t="shared" si="5"/>
        <v>0</v>
      </c>
    </row>
    <row r="362" spans="1:22" s="9" customFormat="1" ht="30" customHeight="1" x14ac:dyDescent="0.4">
      <c r="A362" s="10">
        <v>356</v>
      </c>
      <c r="B362" s="11" t="s">
        <v>1032</v>
      </c>
      <c r="C362" s="11" t="s">
        <v>1110</v>
      </c>
      <c r="D362" s="16" t="s">
        <v>428</v>
      </c>
      <c r="E362" s="10" t="s">
        <v>65</v>
      </c>
      <c r="F362" s="26" t="s">
        <v>1267</v>
      </c>
      <c r="G362" s="25" t="s">
        <v>1272</v>
      </c>
      <c r="H362" s="25" t="s">
        <v>1268</v>
      </c>
      <c r="I362" s="25" t="s">
        <v>1268</v>
      </c>
      <c r="J362" s="25" t="s">
        <v>1268</v>
      </c>
      <c r="K362" s="25" t="s">
        <v>1268</v>
      </c>
      <c r="L362" s="25" t="s">
        <v>1268</v>
      </c>
      <c r="M362" s="25" t="s">
        <v>1268</v>
      </c>
      <c r="N362" s="25" t="s">
        <v>1268</v>
      </c>
      <c r="O362" s="25" t="s">
        <v>1268</v>
      </c>
      <c r="P362" s="10">
        <v>33548</v>
      </c>
      <c r="Q362" s="12"/>
      <c r="R362" s="13"/>
      <c r="S362" s="13"/>
      <c r="T362" s="13"/>
      <c r="U362" s="13"/>
      <c r="V362" s="13">
        <f t="shared" si="5"/>
        <v>0</v>
      </c>
    </row>
    <row r="363" spans="1:22" s="9" customFormat="1" ht="30" customHeight="1" x14ac:dyDescent="0.4">
      <c r="A363" s="10">
        <v>357</v>
      </c>
      <c r="B363" s="11" t="s">
        <v>1032</v>
      </c>
      <c r="C363" s="11" t="s">
        <v>1110</v>
      </c>
      <c r="D363" s="16" t="s">
        <v>429</v>
      </c>
      <c r="E363" s="10" t="s">
        <v>1054</v>
      </c>
      <c r="F363" s="26" t="s">
        <v>1267</v>
      </c>
      <c r="G363" s="25" t="s">
        <v>1272</v>
      </c>
      <c r="H363" s="25" t="s">
        <v>1268</v>
      </c>
      <c r="I363" s="25" t="s">
        <v>1268</v>
      </c>
      <c r="J363" s="25" t="s">
        <v>1268</v>
      </c>
      <c r="K363" s="22">
        <v>5</v>
      </c>
      <c r="L363" s="25" t="s">
        <v>1268</v>
      </c>
      <c r="M363" s="25" t="s">
        <v>1268</v>
      </c>
      <c r="N363" s="25" t="s">
        <v>1268</v>
      </c>
      <c r="O363" s="25" t="s">
        <v>1268</v>
      </c>
      <c r="P363" s="10">
        <v>309713</v>
      </c>
      <c r="Q363" s="12">
        <v>5400</v>
      </c>
      <c r="R363" s="13">
        <v>5</v>
      </c>
      <c r="S363" s="13">
        <v>5</v>
      </c>
      <c r="T363" s="13">
        <v>5400</v>
      </c>
      <c r="U363" s="13">
        <v>0</v>
      </c>
      <c r="V363" s="13">
        <f t="shared" si="5"/>
        <v>2700</v>
      </c>
    </row>
    <row r="364" spans="1:22" s="9" customFormat="1" ht="30" customHeight="1" x14ac:dyDescent="0.4">
      <c r="A364" s="10">
        <v>358</v>
      </c>
      <c r="B364" s="11" t="s">
        <v>1032</v>
      </c>
      <c r="C364" s="11" t="s">
        <v>1032</v>
      </c>
      <c r="D364" s="16" t="s">
        <v>430</v>
      </c>
      <c r="E364" s="10" t="s">
        <v>1052</v>
      </c>
      <c r="F364" s="26" t="s">
        <v>1267</v>
      </c>
      <c r="G364" s="25" t="s">
        <v>1272</v>
      </c>
      <c r="H364" s="25" t="s">
        <v>1268</v>
      </c>
      <c r="I364" s="25" t="s">
        <v>1268</v>
      </c>
      <c r="J364" s="25" t="s">
        <v>1268</v>
      </c>
      <c r="K364" s="25" t="s">
        <v>1268</v>
      </c>
      <c r="L364" s="25" t="s">
        <v>1268</v>
      </c>
      <c r="M364" s="25" t="s">
        <v>1268</v>
      </c>
      <c r="N364" s="25" t="s">
        <v>1268</v>
      </c>
      <c r="O364" s="25" t="s">
        <v>1268</v>
      </c>
      <c r="P364" s="10">
        <v>417975</v>
      </c>
      <c r="Q364" s="12"/>
      <c r="R364" s="13"/>
      <c r="S364" s="13"/>
      <c r="T364" s="13"/>
      <c r="U364" s="13"/>
      <c r="V364" s="13">
        <f t="shared" si="5"/>
        <v>0</v>
      </c>
    </row>
    <row r="365" spans="1:22" s="9" customFormat="1" ht="30" customHeight="1" x14ac:dyDescent="0.4">
      <c r="A365" s="10">
        <v>359</v>
      </c>
      <c r="B365" s="11" t="s">
        <v>1032</v>
      </c>
      <c r="C365" s="11" t="s">
        <v>1110</v>
      </c>
      <c r="D365" s="16" t="s">
        <v>431</v>
      </c>
      <c r="E365" s="10" t="s">
        <v>1054</v>
      </c>
      <c r="F365" s="26" t="s">
        <v>1267</v>
      </c>
      <c r="G365" s="25" t="s">
        <v>1272</v>
      </c>
      <c r="H365" s="25" t="s">
        <v>1268</v>
      </c>
      <c r="I365" s="25" t="s">
        <v>1268</v>
      </c>
      <c r="J365" s="25" t="s">
        <v>1268</v>
      </c>
      <c r="K365" s="22">
        <v>5</v>
      </c>
      <c r="L365" s="25" t="s">
        <v>1268</v>
      </c>
      <c r="M365" s="25" t="s">
        <v>1268</v>
      </c>
      <c r="N365" s="25" t="s">
        <v>1268</v>
      </c>
      <c r="O365" s="25" t="s">
        <v>1268</v>
      </c>
      <c r="P365" s="10">
        <v>196896</v>
      </c>
      <c r="Q365" s="12">
        <v>630</v>
      </c>
      <c r="R365" s="13">
        <v>5</v>
      </c>
      <c r="S365" s="13">
        <v>5</v>
      </c>
      <c r="T365" s="13">
        <v>630</v>
      </c>
      <c r="U365" s="13">
        <v>0</v>
      </c>
      <c r="V365" s="13">
        <f t="shared" si="5"/>
        <v>315</v>
      </c>
    </row>
    <row r="366" spans="1:22" s="9" customFormat="1" ht="30" customHeight="1" x14ac:dyDescent="0.4">
      <c r="A366" s="10">
        <v>360</v>
      </c>
      <c r="B366" s="11" t="s">
        <v>1032</v>
      </c>
      <c r="C366" s="11" t="s">
        <v>1032</v>
      </c>
      <c r="D366" s="16" t="s">
        <v>432</v>
      </c>
      <c r="E366" s="10" t="s">
        <v>67</v>
      </c>
      <c r="F366" s="26" t="s">
        <v>1267</v>
      </c>
      <c r="G366" s="25" t="s">
        <v>1272</v>
      </c>
      <c r="H366" s="25" t="s">
        <v>1268</v>
      </c>
      <c r="I366" s="25" t="s">
        <v>1268</v>
      </c>
      <c r="J366" s="25" t="s">
        <v>1268</v>
      </c>
      <c r="K366" s="22">
        <v>2.41</v>
      </c>
      <c r="L366" s="25" t="s">
        <v>1268</v>
      </c>
      <c r="M366" s="25" t="s">
        <v>1268</v>
      </c>
      <c r="N366" s="25" t="s">
        <v>1268</v>
      </c>
      <c r="O366" s="25" t="s">
        <v>1268</v>
      </c>
      <c r="P366" s="10">
        <v>118301</v>
      </c>
      <c r="Q366" s="12">
        <v>810</v>
      </c>
      <c r="R366" s="13">
        <v>1</v>
      </c>
      <c r="S366" s="13">
        <v>2.41</v>
      </c>
      <c r="T366" s="13">
        <v>810</v>
      </c>
      <c r="U366" s="13">
        <v>-1.4100000000000001</v>
      </c>
      <c r="V366" s="13">
        <f t="shared" si="5"/>
        <v>405</v>
      </c>
    </row>
    <row r="367" spans="1:22" s="9" customFormat="1" ht="30" customHeight="1" x14ac:dyDescent="0.4">
      <c r="A367" s="10">
        <v>361</v>
      </c>
      <c r="B367" s="11" t="s">
        <v>1032</v>
      </c>
      <c r="C367" s="11" t="s">
        <v>1111</v>
      </c>
      <c r="D367" s="16" t="s">
        <v>433</v>
      </c>
      <c r="E367" s="10" t="s">
        <v>67</v>
      </c>
      <c r="F367" s="26" t="s">
        <v>1267</v>
      </c>
      <c r="G367" s="25" t="s">
        <v>1272</v>
      </c>
      <c r="H367" s="25" t="s">
        <v>1268</v>
      </c>
      <c r="I367" s="25" t="s">
        <v>1268</v>
      </c>
      <c r="J367" s="25" t="s">
        <v>1268</v>
      </c>
      <c r="K367" s="22">
        <v>3.15</v>
      </c>
      <c r="L367" s="25" t="s">
        <v>1268</v>
      </c>
      <c r="M367" s="25" t="s">
        <v>1268</v>
      </c>
      <c r="N367" s="25" t="s">
        <v>1268</v>
      </c>
      <c r="O367" s="25" t="s">
        <v>1268</v>
      </c>
      <c r="P367" s="10">
        <v>57690</v>
      </c>
      <c r="Q367" s="12">
        <v>1170</v>
      </c>
      <c r="R367" s="13">
        <v>1</v>
      </c>
      <c r="S367" s="13">
        <v>3.15</v>
      </c>
      <c r="T367" s="13">
        <v>1170</v>
      </c>
      <c r="U367" s="13">
        <v>-2.15</v>
      </c>
      <c r="V367" s="13">
        <f t="shared" si="5"/>
        <v>585</v>
      </c>
    </row>
    <row r="368" spans="1:22" s="9" customFormat="1" ht="30" customHeight="1" x14ac:dyDescent="0.4">
      <c r="A368" s="10">
        <v>362</v>
      </c>
      <c r="B368" s="11" t="s">
        <v>1032</v>
      </c>
      <c r="C368" s="11" t="s">
        <v>1111</v>
      </c>
      <c r="D368" s="16" t="s">
        <v>434</v>
      </c>
      <c r="E368" s="10" t="s">
        <v>1074</v>
      </c>
      <c r="F368" s="26" t="s">
        <v>1267</v>
      </c>
      <c r="G368" s="25" t="s">
        <v>1272</v>
      </c>
      <c r="H368" s="25" t="s">
        <v>1268</v>
      </c>
      <c r="I368" s="25" t="s">
        <v>1268</v>
      </c>
      <c r="J368" s="25" t="s">
        <v>1268</v>
      </c>
      <c r="K368" s="25" t="s">
        <v>1268</v>
      </c>
      <c r="L368" s="25" t="s">
        <v>1268</v>
      </c>
      <c r="M368" s="25" t="s">
        <v>1268</v>
      </c>
      <c r="N368" s="25" t="s">
        <v>1268</v>
      </c>
      <c r="O368" s="25" t="s">
        <v>1268</v>
      </c>
      <c r="P368" s="10">
        <v>604133</v>
      </c>
      <c r="Q368" s="12"/>
      <c r="R368" s="13"/>
      <c r="S368" s="13"/>
      <c r="T368" s="13"/>
      <c r="U368" s="13"/>
      <c r="V368" s="13">
        <f t="shared" si="5"/>
        <v>0</v>
      </c>
    </row>
    <row r="369" spans="1:22" s="9" customFormat="1" ht="30" customHeight="1" x14ac:dyDescent="0.4">
      <c r="A369" s="10">
        <v>363</v>
      </c>
      <c r="B369" s="11" t="s">
        <v>1032</v>
      </c>
      <c r="C369" s="11" t="s">
        <v>1111</v>
      </c>
      <c r="D369" s="16" t="s">
        <v>435</v>
      </c>
      <c r="E369" s="10" t="s">
        <v>1070</v>
      </c>
      <c r="F369" s="26" t="s">
        <v>1267</v>
      </c>
      <c r="G369" s="25" t="s">
        <v>1272</v>
      </c>
      <c r="H369" s="25" t="s">
        <v>1268</v>
      </c>
      <c r="I369" s="25" t="s">
        <v>1268</v>
      </c>
      <c r="J369" s="25" t="s">
        <v>1268</v>
      </c>
      <c r="K369" s="22">
        <v>5.18</v>
      </c>
      <c r="L369" s="25" t="s">
        <v>1268</v>
      </c>
      <c r="M369" s="25" t="s">
        <v>1268</v>
      </c>
      <c r="N369" s="25" t="s">
        <v>1268</v>
      </c>
      <c r="O369" s="25" t="s">
        <v>1268</v>
      </c>
      <c r="P369" s="10">
        <v>-264889</v>
      </c>
      <c r="Q369" s="12">
        <v>720</v>
      </c>
      <c r="R369" s="13">
        <v>5.08</v>
      </c>
      <c r="S369" s="13">
        <v>5.18</v>
      </c>
      <c r="T369" s="13">
        <v>720</v>
      </c>
      <c r="U369" s="13">
        <v>-9.9999999999999645E-2</v>
      </c>
      <c r="V369" s="13">
        <f t="shared" si="5"/>
        <v>360</v>
      </c>
    </row>
    <row r="370" spans="1:22" s="9" customFormat="1" ht="30" customHeight="1" x14ac:dyDescent="0.4">
      <c r="A370" s="10">
        <v>364</v>
      </c>
      <c r="B370" s="11" t="s">
        <v>1032</v>
      </c>
      <c r="C370" s="11" t="s">
        <v>1111</v>
      </c>
      <c r="D370" s="16" t="s">
        <v>436</v>
      </c>
      <c r="E370" s="10" t="s">
        <v>1055</v>
      </c>
      <c r="F370" s="26" t="s">
        <v>1267</v>
      </c>
      <c r="G370" s="25" t="s">
        <v>1272</v>
      </c>
      <c r="H370" s="25" t="s">
        <v>1268</v>
      </c>
      <c r="I370" s="25" t="s">
        <v>1268</v>
      </c>
      <c r="J370" s="25" t="s">
        <v>1268</v>
      </c>
      <c r="K370" s="22">
        <v>5</v>
      </c>
      <c r="L370" s="25" t="s">
        <v>1268</v>
      </c>
      <c r="M370" s="25" t="s">
        <v>1268</v>
      </c>
      <c r="N370" s="25" t="s">
        <v>1268</v>
      </c>
      <c r="O370" s="25" t="s">
        <v>1268</v>
      </c>
      <c r="P370" s="10">
        <v>295782</v>
      </c>
      <c r="Q370" s="12">
        <v>270</v>
      </c>
      <c r="R370" s="13">
        <v>6</v>
      </c>
      <c r="S370" s="13">
        <v>5</v>
      </c>
      <c r="T370" s="13">
        <v>270</v>
      </c>
      <c r="U370" s="13">
        <v>1</v>
      </c>
      <c r="V370" s="13">
        <f t="shared" si="5"/>
        <v>135</v>
      </c>
    </row>
    <row r="371" spans="1:22" s="9" customFormat="1" ht="30" customHeight="1" x14ac:dyDescent="0.4">
      <c r="A371" s="10">
        <v>365</v>
      </c>
      <c r="B371" s="11" t="s">
        <v>1032</v>
      </c>
      <c r="C371" s="11" t="s">
        <v>1111</v>
      </c>
      <c r="D371" s="16" t="s">
        <v>437</v>
      </c>
      <c r="E371" s="10" t="s">
        <v>1052</v>
      </c>
      <c r="F371" s="26" t="s">
        <v>1267</v>
      </c>
      <c r="G371" s="25" t="s">
        <v>1272</v>
      </c>
      <c r="H371" s="25" t="s">
        <v>1268</v>
      </c>
      <c r="I371" s="25" t="s">
        <v>1268</v>
      </c>
      <c r="J371" s="25" t="s">
        <v>1268</v>
      </c>
      <c r="K371" s="22">
        <v>8</v>
      </c>
      <c r="L371" s="25" t="s">
        <v>1268</v>
      </c>
      <c r="M371" s="25" t="s">
        <v>1268</v>
      </c>
      <c r="N371" s="25" t="s">
        <v>1268</v>
      </c>
      <c r="O371" s="25" t="s">
        <v>1268</v>
      </c>
      <c r="P371" s="10">
        <v>262272</v>
      </c>
      <c r="Q371" s="12">
        <v>990</v>
      </c>
      <c r="R371" s="13">
        <v>8</v>
      </c>
      <c r="S371" s="13">
        <v>8</v>
      </c>
      <c r="T371" s="13">
        <v>990</v>
      </c>
      <c r="U371" s="13">
        <v>0</v>
      </c>
      <c r="V371" s="13">
        <f t="shared" si="5"/>
        <v>495</v>
      </c>
    </row>
    <row r="372" spans="1:22" s="9" customFormat="1" ht="30" customHeight="1" x14ac:dyDescent="0.4">
      <c r="A372" s="10">
        <v>366</v>
      </c>
      <c r="B372" s="11" t="s">
        <v>1032</v>
      </c>
      <c r="C372" s="11" t="s">
        <v>1111</v>
      </c>
      <c r="D372" s="16" t="s">
        <v>438</v>
      </c>
      <c r="E372" s="10" t="s">
        <v>1054</v>
      </c>
      <c r="F372" s="26" t="s">
        <v>1267</v>
      </c>
      <c r="G372" s="25" t="s">
        <v>1272</v>
      </c>
      <c r="H372" s="25" t="s">
        <v>1268</v>
      </c>
      <c r="I372" s="25" t="s">
        <v>1268</v>
      </c>
      <c r="J372" s="25" t="s">
        <v>1268</v>
      </c>
      <c r="K372" s="22">
        <v>5.68</v>
      </c>
      <c r="L372" s="25" t="s">
        <v>1268</v>
      </c>
      <c r="M372" s="25" t="s">
        <v>1268</v>
      </c>
      <c r="N372" s="25" t="s">
        <v>1268</v>
      </c>
      <c r="O372" s="25" t="s">
        <v>1268</v>
      </c>
      <c r="P372" s="10">
        <v>616435</v>
      </c>
      <c r="Q372" s="12">
        <v>6390</v>
      </c>
      <c r="R372" s="13">
        <v>5</v>
      </c>
      <c r="S372" s="13">
        <v>5.68</v>
      </c>
      <c r="T372" s="13">
        <v>6390</v>
      </c>
      <c r="U372" s="13">
        <v>-0.67999999999999972</v>
      </c>
      <c r="V372" s="13">
        <f t="shared" si="5"/>
        <v>3195</v>
      </c>
    </row>
    <row r="373" spans="1:22" s="9" customFormat="1" ht="30" customHeight="1" x14ac:dyDescent="0.4">
      <c r="A373" s="10">
        <v>367</v>
      </c>
      <c r="B373" s="11" t="s">
        <v>1032</v>
      </c>
      <c r="C373" s="11" t="s">
        <v>1032</v>
      </c>
      <c r="D373" s="16" t="s">
        <v>439</v>
      </c>
      <c r="E373" s="10" t="s">
        <v>1054</v>
      </c>
      <c r="F373" s="26" t="s">
        <v>1267</v>
      </c>
      <c r="G373" s="25" t="s">
        <v>1272</v>
      </c>
      <c r="H373" s="25" t="s">
        <v>1268</v>
      </c>
      <c r="I373" s="25" t="s">
        <v>1268</v>
      </c>
      <c r="J373" s="25" t="s">
        <v>1268</v>
      </c>
      <c r="K373" s="22">
        <v>9.4</v>
      </c>
      <c r="L373" s="25" t="s">
        <v>1268</v>
      </c>
      <c r="M373" s="25" t="s">
        <v>1268</v>
      </c>
      <c r="N373" s="25" t="s">
        <v>1268</v>
      </c>
      <c r="O373" s="25" t="s">
        <v>1268</v>
      </c>
      <c r="P373" s="10">
        <v>668339</v>
      </c>
      <c r="Q373" s="12">
        <v>2700</v>
      </c>
      <c r="R373" s="13">
        <v>5</v>
      </c>
      <c r="S373" s="13">
        <v>9.4</v>
      </c>
      <c r="T373" s="13">
        <v>2700</v>
      </c>
      <c r="U373" s="13">
        <v>-4.4000000000000004</v>
      </c>
      <c r="V373" s="13">
        <f t="shared" si="5"/>
        <v>1350</v>
      </c>
    </row>
    <row r="374" spans="1:22" s="9" customFormat="1" ht="30" customHeight="1" x14ac:dyDescent="0.4">
      <c r="A374" s="10">
        <v>368</v>
      </c>
      <c r="B374" s="11" t="s">
        <v>1032</v>
      </c>
      <c r="C374" s="11" t="s">
        <v>1032</v>
      </c>
      <c r="D374" s="16" t="s">
        <v>440</v>
      </c>
      <c r="E374" s="10" t="s">
        <v>1058</v>
      </c>
      <c r="F374" s="26" t="s">
        <v>1267</v>
      </c>
      <c r="G374" s="25" t="s">
        <v>1272</v>
      </c>
      <c r="H374" s="25" t="s">
        <v>1268</v>
      </c>
      <c r="I374" s="25" t="s">
        <v>1268</v>
      </c>
      <c r="J374" s="25" t="s">
        <v>1268</v>
      </c>
      <c r="K374" s="25" t="s">
        <v>1268</v>
      </c>
      <c r="L374" s="25" t="s">
        <v>1268</v>
      </c>
      <c r="M374" s="25" t="s">
        <v>1268</v>
      </c>
      <c r="N374" s="25" t="s">
        <v>1268</v>
      </c>
      <c r="O374" s="25" t="s">
        <v>1268</v>
      </c>
      <c r="P374" s="10">
        <v>18386</v>
      </c>
      <c r="Q374" s="12"/>
      <c r="R374" s="13"/>
      <c r="S374" s="13"/>
      <c r="T374" s="13"/>
      <c r="U374" s="13"/>
      <c r="V374" s="13">
        <f t="shared" si="5"/>
        <v>0</v>
      </c>
    </row>
    <row r="375" spans="1:22" s="9" customFormat="1" ht="30" customHeight="1" x14ac:dyDescent="0.4">
      <c r="A375" s="10">
        <v>369</v>
      </c>
      <c r="B375" s="11" t="s">
        <v>1032</v>
      </c>
      <c r="C375" s="11" t="s">
        <v>1032</v>
      </c>
      <c r="D375" s="16" t="s">
        <v>441</v>
      </c>
      <c r="E375" s="10" t="s">
        <v>1058</v>
      </c>
      <c r="F375" s="26" t="s">
        <v>1267</v>
      </c>
      <c r="G375" s="25" t="s">
        <v>1272</v>
      </c>
      <c r="H375" s="25" t="s">
        <v>1268</v>
      </c>
      <c r="I375" s="25" t="s">
        <v>1268</v>
      </c>
      <c r="J375" s="25" t="s">
        <v>1268</v>
      </c>
      <c r="K375" s="22">
        <v>9.26</v>
      </c>
      <c r="L375" s="25" t="s">
        <v>1268</v>
      </c>
      <c r="M375" s="25" t="s">
        <v>1268</v>
      </c>
      <c r="N375" s="25" t="s">
        <v>1268</v>
      </c>
      <c r="O375" s="25" t="s">
        <v>1268</v>
      </c>
      <c r="P375" s="10">
        <v>1614638</v>
      </c>
      <c r="Q375" s="12">
        <v>12330</v>
      </c>
      <c r="R375" s="13">
        <v>3</v>
      </c>
      <c r="S375" s="13">
        <v>9.26</v>
      </c>
      <c r="T375" s="13">
        <v>12330</v>
      </c>
      <c r="U375" s="13">
        <v>-6.26</v>
      </c>
      <c r="V375" s="13">
        <f t="shared" si="5"/>
        <v>6165</v>
      </c>
    </row>
    <row r="376" spans="1:22" s="9" customFormat="1" ht="30" customHeight="1" x14ac:dyDescent="0.4">
      <c r="A376" s="10">
        <v>370</v>
      </c>
      <c r="B376" s="11" t="s">
        <v>1032</v>
      </c>
      <c r="C376" s="11" t="s">
        <v>1032</v>
      </c>
      <c r="D376" s="16" t="s">
        <v>442</v>
      </c>
      <c r="E376" s="10" t="s">
        <v>1055</v>
      </c>
      <c r="F376" s="26" t="s">
        <v>1267</v>
      </c>
      <c r="G376" s="25" t="s">
        <v>1272</v>
      </c>
      <c r="H376" s="25" t="s">
        <v>1268</v>
      </c>
      <c r="I376" s="25" t="s">
        <v>1268</v>
      </c>
      <c r="J376" s="25" t="s">
        <v>1268</v>
      </c>
      <c r="K376" s="22">
        <v>5</v>
      </c>
      <c r="L376" s="25" t="s">
        <v>1268</v>
      </c>
      <c r="M376" s="25" t="s">
        <v>1268</v>
      </c>
      <c r="N376" s="25" t="s">
        <v>1268</v>
      </c>
      <c r="O376" s="25" t="s">
        <v>1268</v>
      </c>
      <c r="P376" s="10">
        <v>643377</v>
      </c>
      <c r="Q376" s="12">
        <v>5040</v>
      </c>
      <c r="R376" s="13">
        <v>6</v>
      </c>
      <c r="S376" s="13">
        <v>5</v>
      </c>
      <c r="T376" s="13">
        <v>5040</v>
      </c>
      <c r="U376" s="13">
        <v>1</v>
      </c>
      <c r="V376" s="13">
        <f t="shared" si="5"/>
        <v>2520</v>
      </c>
    </row>
    <row r="377" spans="1:22" s="9" customFormat="1" ht="30" customHeight="1" x14ac:dyDescent="0.4">
      <c r="A377" s="10">
        <v>371</v>
      </c>
      <c r="B377" s="11" t="s">
        <v>1032</v>
      </c>
      <c r="C377" s="11" t="s">
        <v>1032</v>
      </c>
      <c r="D377" s="16" t="s">
        <v>443</v>
      </c>
      <c r="E377" s="10" t="s">
        <v>1055</v>
      </c>
      <c r="F377" s="26" t="s">
        <v>1267</v>
      </c>
      <c r="G377" s="25" t="s">
        <v>1272</v>
      </c>
      <c r="H377" s="25" t="s">
        <v>1268</v>
      </c>
      <c r="I377" s="25" t="s">
        <v>1268</v>
      </c>
      <c r="J377" s="25" t="s">
        <v>1268</v>
      </c>
      <c r="K377" s="22">
        <v>6.65</v>
      </c>
      <c r="L377" s="25" t="s">
        <v>1268</v>
      </c>
      <c r="M377" s="25" t="s">
        <v>1268</v>
      </c>
      <c r="N377" s="25" t="s">
        <v>1268</v>
      </c>
      <c r="O377" s="25" t="s">
        <v>1268</v>
      </c>
      <c r="P377" s="10">
        <v>540169</v>
      </c>
      <c r="Q377" s="12">
        <v>1080</v>
      </c>
      <c r="R377" s="13">
        <v>6</v>
      </c>
      <c r="S377" s="13">
        <v>6.65</v>
      </c>
      <c r="T377" s="13">
        <v>1080</v>
      </c>
      <c r="U377" s="13">
        <v>-0.65000000000000036</v>
      </c>
      <c r="V377" s="13">
        <f t="shared" si="5"/>
        <v>540</v>
      </c>
    </row>
    <row r="378" spans="1:22" s="9" customFormat="1" ht="30" customHeight="1" x14ac:dyDescent="0.4">
      <c r="A378" s="10">
        <v>372</v>
      </c>
      <c r="B378" s="11" t="s">
        <v>1032</v>
      </c>
      <c r="C378" s="11" t="s">
        <v>1112</v>
      </c>
      <c r="D378" s="16" t="s">
        <v>444</v>
      </c>
      <c r="E378" s="10" t="s">
        <v>67</v>
      </c>
      <c r="F378" s="26" t="s">
        <v>1267</v>
      </c>
      <c r="G378" s="25" t="s">
        <v>1272</v>
      </c>
      <c r="H378" s="25" t="s">
        <v>1268</v>
      </c>
      <c r="I378" s="25" t="s">
        <v>1268</v>
      </c>
      <c r="J378" s="25" t="s">
        <v>1268</v>
      </c>
      <c r="K378" s="25" t="s">
        <v>1268</v>
      </c>
      <c r="L378" s="25" t="s">
        <v>1268</v>
      </c>
      <c r="M378" s="25" t="s">
        <v>1268</v>
      </c>
      <c r="N378" s="25" t="s">
        <v>1268</v>
      </c>
      <c r="O378" s="25" t="s">
        <v>1268</v>
      </c>
      <c r="P378" s="10">
        <v>19071</v>
      </c>
      <c r="Q378" s="12"/>
      <c r="R378" s="13"/>
      <c r="S378" s="13"/>
      <c r="T378" s="13"/>
      <c r="U378" s="13"/>
      <c r="V378" s="13">
        <f t="shared" si="5"/>
        <v>0</v>
      </c>
    </row>
    <row r="379" spans="1:22" s="9" customFormat="1" ht="30" customHeight="1" x14ac:dyDescent="0.4">
      <c r="A379" s="10">
        <v>373</v>
      </c>
      <c r="B379" s="11" t="s">
        <v>1032</v>
      </c>
      <c r="C379" s="11" t="s">
        <v>1112</v>
      </c>
      <c r="D379" s="16" t="s">
        <v>445</v>
      </c>
      <c r="E379" s="10" t="s">
        <v>1055</v>
      </c>
      <c r="F379" s="26" t="s">
        <v>1267</v>
      </c>
      <c r="G379" s="25" t="s">
        <v>1272</v>
      </c>
      <c r="H379" s="25" t="s">
        <v>1268</v>
      </c>
      <c r="I379" s="25" t="s">
        <v>1268</v>
      </c>
      <c r="J379" s="25" t="s">
        <v>1268</v>
      </c>
      <c r="K379" s="22">
        <v>4.7300000000000004</v>
      </c>
      <c r="L379" s="25" t="s">
        <v>1268</v>
      </c>
      <c r="M379" s="25" t="s">
        <v>1268</v>
      </c>
      <c r="N379" s="25" t="s">
        <v>1268</v>
      </c>
      <c r="O379" s="25" t="s">
        <v>1268</v>
      </c>
      <c r="P379" s="10">
        <v>222563</v>
      </c>
      <c r="Q379" s="12">
        <v>90</v>
      </c>
      <c r="R379" s="13">
        <v>6</v>
      </c>
      <c r="S379" s="13">
        <v>4.7300000000000004</v>
      </c>
      <c r="T379" s="13">
        <v>90</v>
      </c>
      <c r="U379" s="13">
        <v>1.2699999999999996</v>
      </c>
      <c r="V379" s="13">
        <f t="shared" si="5"/>
        <v>45</v>
      </c>
    </row>
    <row r="380" spans="1:22" s="9" customFormat="1" ht="30" customHeight="1" x14ac:dyDescent="0.4">
      <c r="A380" s="10">
        <v>374</v>
      </c>
      <c r="B380" s="11" t="s">
        <v>1032</v>
      </c>
      <c r="C380" s="11" t="s">
        <v>1112</v>
      </c>
      <c r="D380" s="16" t="s">
        <v>446</v>
      </c>
      <c r="E380" s="10" t="s">
        <v>1054</v>
      </c>
      <c r="F380" s="26" t="s">
        <v>1267</v>
      </c>
      <c r="G380" s="25" t="s">
        <v>1272</v>
      </c>
      <c r="H380" s="25" t="s">
        <v>1268</v>
      </c>
      <c r="I380" s="25" t="s">
        <v>1268</v>
      </c>
      <c r="J380" s="25" t="s">
        <v>1268</v>
      </c>
      <c r="K380" s="22">
        <v>5</v>
      </c>
      <c r="L380" s="25" t="s">
        <v>1268</v>
      </c>
      <c r="M380" s="25" t="s">
        <v>1268</v>
      </c>
      <c r="N380" s="25" t="s">
        <v>1268</v>
      </c>
      <c r="O380" s="25" t="s">
        <v>1268</v>
      </c>
      <c r="P380" s="10">
        <v>172716</v>
      </c>
      <c r="Q380" s="12">
        <v>630</v>
      </c>
      <c r="R380" s="13">
        <v>5</v>
      </c>
      <c r="S380" s="13">
        <v>5</v>
      </c>
      <c r="T380" s="13">
        <v>630</v>
      </c>
      <c r="U380" s="13">
        <v>0</v>
      </c>
      <c r="V380" s="13">
        <f t="shared" si="5"/>
        <v>315</v>
      </c>
    </row>
    <row r="381" spans="1:22" s="9" customFormat="1" ht="30" customHeight="1" x14ac:dyDescent="0.4">
      <c r="A381" s="10">
        <v>375</v>
      </c>
      <c r="B381" s="11" t="s">
        <v>1032</v>
      </c>
      <c r="C381" s="11" t="s">
        <v>1113</v>
      </c>
      <c r="D381" s="16" t="s">
        <v>447</v>
      </c>
      <c r="E381" s="10" t="s">
        <v>1055</v>
      </c>
      <c r="F381" s="26" t="s">
        <v>1267</v>
      </c>
      <c r="G381" s="25" t="s">
        <v>1272</v>
      </c>
      <c r="H381" s="25" t="s">
        <v>1268</v>
      </c>
      <c r="I381" s="25" t="s">
        <v>1268</v>
      </c>
      <c r="J381" s="25" t="s">
        <v>1268</v>
      </c>
      <c r="K381" s="25" t="s">
        <v>1268</v>
      </c>
      <c r="L381" s="25" t="s">
        <v>1268</v>
      </c>
      <c r="M381" s="25" t="s">
        <v>1268</v>
      </c>
      <c r="N381" s="25" t="s">
        <v>1268</v>
      </c>
      <c r="O381" s="25" t="s">
        <v>1268</v>
      </c>
      <c r="P381" s="10">
        <v>311945</v>
      </c>
      <c r="Q381" s="12"/>
      <c r="R381" s="13"/>
      <c r="S381" s="13"/>
      <c r="T381" s="13"/>
      <c r="U381" s="13"/>
      <c r="V381" s="13">
        <f t="shared" si="5"/>
        <v>0</v>
      </c>
    </row>
    <row r="382" spans="1:22" s="9" customFormat="1" ht="30" customHeight="1" x14ac:dyDescent="0.4">
      <c r="A382" s="10">
        <v>376</v>
      </c>
      <c r="B382" s="11" t="s">
        <v>1032</v>
      </c>
      <c r="C382" s="11" t="s">
        <v>1113</v>
      </c>
      <c r="D382" s="16" t="s">
        <v>448</v>
      </c>
      <c r="E382" s="10" t="s">
        <v>1054</v>
      </c>
      <c r="F382" s="26" t="s">
        <v>1267</v>
      </c>
      <c r="G382" s="25" t="s">
        <v>1272</v>
      </c>
      <c r="H382" s="25" t="s">
        <v>1268</v>
      </c>
      <c r="I382" s="25" t="s">
        <v>1268</v>
      </c>
      <c r="J382" s="25" t="s">
        <v>1268</v>
      </c>
      <c r="K382" s="25" t="s">
        <v>1268</v>
      </c>
      <c r="L382" s="25" t="s">
        <v>1268</v>
      </c>
      <c r="M382" s="25" t="s">
        <v>1268</v>
      </c>
      <c r="N382" s="25" t="s">
        <v>1268</v>
      </c>
      <c r="O382" s="25" t="s">
        <v>1268</v>
      </c>
      <c r="P382" s="10">
        <v>381822</v>
      </c>
      <c r="Q382" s="12"/>
      <c r="R382" s="13"/>
      <c r="S382" s="13"/>
      <c r="T382" s="13"/>
      <c r="U382" s="13"/>
      <c r="V382" s="13">
        <f t="shared" si="5"/>
        <v>0</v>
      </c>
    </row>
    <row r="383" spans="1:22" s="9" customFormat="1" ht="30" customHeight="1" x14ac:dyDescent="0.4">
      <c r="A383" s="10">
        <v>377</v>
      </c>
      <c r="B383" s="11" t="s">
        <v>1032</v>
      </c>
      <c r="C383" s="11" t="s">
        <v>1111</v>
      </c>
      <c r="D383" s="16" t="s">
        <v>449</v>
      </c>
      <c r="E383" s="10" t="s">
        <v>1052</v>
      </c>
      <c r="F383" s="26" t="s">
        <v>1270</v>
      </c>
      <c r="G383" s="25" t="s">
        <v>1272</v>
      </c>
      <c r="H383" s="25" t="s">
        <v>1268</v>
      </c>
      <c r="I383" s="25" t="s">
        <v>1268</v>
      </c>
      <c r="J383" s="25" t="s">
        <v>1268</v>
      </c>
      <c r="K383" s="25" t="s">
        <v>1268</v>
      </c>
      <c r="L383" s="25" t="s">
        <v>1268</v>
      </c>
      <c r="M383" s="25" t="s">
        <v>1268</v>
      </c>
      <c r="N383" s="25" t="s">
        <v>1268</v>
      </c>
      <c r="O383" s="25" t="s">
        <v>1268</v>
      </c>
      <c r="P383" s="10">
        <v>42925</v>
      </c>
      <c r="Q383" s="12"/>
      <c r="R383" s="32"/>
      <c r="S383" s="13"/>
      <c r="T383" s="13"/>
      <c r="U383" s="13"/>
      <c r="V383" s="13">
        <f t="shared" si="5"/>
        <v>0</v>
      </c>
    </row>
    <row r="384" spans="1:22" s="9" customFormat="1" ht="30" customHeight="1" x14ac:dyDescent="0.4">
      <c r="A384" s="10">
        <v>378</v>
      </c>
      <c r="B384" s="11" t="s">
        <v>1032</v>
      </c>
      <c r="C384" s="11" t="s">
        <v>1032</v>
      </c>
      <c r="D384" s="16" t="s">
        <v>450</v>
      </c>
      <c r="E384" s="10" t="s">
        <v>1057</v>
      </c>
      <c r="F384" s="26" t="s">
        <v>1270</v>
      </c>
      <c r="G384" s="25" t="s">
        <v>1272</v>
      </c>
      <c r="H384" s="25" t="s">
        <v>1268</v>
      </c>
      <c r="I384" s="25" t="s">
        <v>1268</v>
      </c>
      <c r="J384" s="25" t="s">
        <v>1268</v>
      </c>
      <c r="K384" s="25" t="s">
        <v>1268</v>
      </c>
      <c r="L384" s="25" t="s">
        <v>1268</v>
      </c>
      <c r="M384" s="25" t="s">
        <v>1268</v>
      </c>
      <c r="N384" s="25" t="s">
        <v>1268</v>
      </c>
      <c r="O384" s="25" t="s">
        <v>1268</v>
      </c>
      <c r="P384" s="10">
        <v>40194</v>
      </c>
      <c r="Q384" s="12"/>
      <c r="R384" s="32"/>
      <c r="S384" s="13"/>
      <c r="T384" s="13"/>
      <c r="U384" s="13"/>
      <c r="V384" s="13">
        <f t="shared" si="5"/>
        <v>0</v>
      </c>
    </row>
    <row r="385" spans="1:22" s="9" customFormat="1" ht="30" customHeight="1" x14ac:dyDescent="0.4">
      <c r="A385" s="10">
        <v>379</v>
      </c>
      <c r="B385" s="11" t="s">
        <v>1033</v>
      </c>
      <c r="C385" s="11" t="s">
        <v>1114</v>
      </c>
      <c r="D385" s="16" t="s">
        <v>451</v>
      </c>
      <c r="E385" s="10" t="s">
        <v>1058</v>
      </c>
      <c r="F385" s="26" t="s">
        <v>1267</v>
      </c>
      <c r="G385" s="25" t="s">
        <v>1272</v>
      </c>
      <c r="H385" s="25" t="s">
        <v>1268</v>
      </c>
      <c r="I385" s="25" t="s">
        <v>1268</v>
      </c>
      <c r="J385" s="25" t="s">
        <v>1268</v>
      </c>
      <c r="K385" s="25" t="s">
        <v>1268</v>
      </c>
      <c r="L385" s="25" t="s">
        <v>1268</v>
      </c>
      <c r="M385" s="25" t="s">
        <v>1268</v>
      </c>
      <c r="N385" s="25" t="s">
        <v>1268</v>
      </c>
      <c r="O385" s="25" t="s">
        <v>1268</v>
      </c>
      <c r="P385" s="10">
        <v>31790</v>
      </c>
      <c r="Q385" s="12"/>
      <c r="R385" s="13"/>
      <c r="S385" s="13"/>
      <c r="T385" s="13"/>
      <c r="U385" s="13"/>
      <c r="V385" s="13">
        <f t="shared" si="5"/>
        <v>0</v>
      </c>
    </row>
    <row r="386" spans="1:22" s="9" customFormat="1" ht="30" customHeight="1" x14ac:dyDescent="0.4">
      <c r="A386" s="10">
        <v>380</v>
      </c>
      <c r="B386" s="11" t="s">
        <v>1033</v>
      </c>
      <c r="C386" s="11" t="s">
        <v>1114</v>
      </c>
      <c r="D386" s="16" t="s">
        <v>452</v>
      </c>
      <c r="E386" s="10" t="s">
        <v>1052</v>
      </c>
      <c r="F386" s="26" t="s">
        <v>1267</v>
      </c>
      <c r="G386" s="25" t="s">
        <v>1272</v>
      </c>
      <c r="H386" s="25" t="s">
        <v>1268</v>
      </c>
      <c r="I386" s="25" t="s">
        <v>1268</v>
      </c>
      <c r="J386" s="25" t="s">
        <v>1268</v>
      </c>
      <c r="K386" s="12">
        <v>8.5</v>
      </c>
      <c r="L386" s="25" t="s">
        <v>1268</v>
      </c>
      <c r="M386" s="25" t="s">
        <v>1268</v>
      </c>
      <c r="N386" s="25" t="s">
        <v>1268</v>
      </c>
      <c r="O386" s="25" t="s">
        <v>1268</v>
      </c>
      <c r="P386" s="10">
        <v>344980</v>
      </c>
      <c r="Q386" s="12">
        <v>1260</v>
      </c>
      <c r="R386" s="13">
        <v>8</v>
      </c>
      <c r="S386" s="13">
        <v>8.5</v>
      </c>
      <c r="T386" s="13">
        <v>1260</v>
      </c>
      <c r="U386" s="13">
        <v>-0.5</v>
      </c>
      <c r="V386" s="13">
        <f t="shared" si="5"/>
        <v>630</v>
      </c>
    </row>
    <row r="387" spans="1:22" s="9" customFormat="1" ht="30" customHeight="1" x14ac:dyDescent="0.4">
      <c r="A387" s="10">
        <v>381</v>
      </c>
      <c r="B387" s="11" t="s">
        <v>1033</v>
      </c>
      <c r="C387" s="11" t="s">
        <v>1114</v>
      </c>
      <c r="D387" s="16" t="s">
        <v>453</v>
      </c>
      <c r="E387" s="10" t="s">
        <v>1052</v>
      </c>
      <c r="F387" s="26" t="s">
        <v>1267</v>
      </c>
      <c r="G387" s="25" t="s">
        <v>1272</v>
      </c>
      <c r="H387" s="25" t="s">
        <v>1268</v>
      </c>
      <c r="I387" s="25" t="s">
        <v>1268</v>
      </c>
      <c r="J387" s="25" t="s">
        <v>1268</v>
      </c>
      <c r="K387" s="25" t="s">
        <v>1268</v>
      </c>
      <c r="L387" s="25" t="s">
        <v>1268</v>
      </c>
      <c r="M387" s="25" t="s">
        <v>1268</v>
      </c>
      <c r="N387" s="25" t="s">
        <v>1268</v>
      </c>
      <c r="O387" s="25" t="s">
        <v>1268</v>
      </c>
      <c r="P387" s="10">
        <v>114061</v>
      </c>
      <c r="Q387" s="12"/>
      <c r="R387" s="13"/>
      <c r="S387" s="13"/>
      <c r="T387" s="13"/>
      <c r="U387" s="13"/>
      <c r="V387" s="13">
        <f t="shared" si="5"/>
        <v>0</v>
      </c>
    </row>
    <row r="388" spans="1:22" s="9" customFormat="1" ht="30" customHeight="1" x14ac:dyDescent="0.4">
      <c r="A388" s="10">
        <v>382</v>
      </c>
      <c r="B388" s="11" t="s">
        <v>1033</v>
      </c>
      <c r="C388" s="11" t="s">
        <v>1114</v>
      </c>
      <c r="D388" s="16" t="s">
        <v>454</v>
      </c>
      <c r="E388" s="10" t="s">
        <v>1052</v>
      </c>
      <c r="F388" s="26" t="s">
        <v>1267</v>
      </c>
      <c r="G388" s="25" t="s">
        <v>1272</v>
      </c>
      <c r="H388" s="25" t="s">
        <v>1268</v>
      </c>
      <c r="I388" s="25" t="s">
        <v>1268</v>
      </c>
      <c r="J388" s="25" t="s">
        <v>1268</v>
      </c>
      <c r="K388" s="12">
        <v>8.4</v>
      </c>
      <c r="L388" s="25" t="s">
        <v>1268</v>
      </c>
      <c r="M388" s="25" t="s">
        <v>1268</v>
      </c>
      <c r="N388" s="25" t="s">
        <v>1268</v>
      </c>
      <c r="O388" s="25" t="s">
        <v>1268</v>
      </c>
      <c r="P388" s="10">
        <v>525225</v>
      </c>
      <c r="Q388" s="12">
        <v>1170</v>
      </c>
      <c r="R388" s="13">
        <v>8</v>
      </c>
      <c r="S388" s="13">
        <v>8.4</v>
      </c>
      <c r="T388" s="13">
        <v>1170</v>
      </c>
      <c r="U388" s="13">
        <v>-0.40000000000000036</v>
      </c>
      <c r="V388" s="13">
        <f t="shared" si="5"/>
        <v>585</v>
      </c>
    </row>
    <row r="389" spans="1:22" s="9" customFormat="1" ht="30" customHeight="1" x14ac:dyDescent="0.4">
      <c r="A389" s="10">
        <v>383</v>
      </c>
      <c r="B389" s="11" t="s">
        <v>1033</v>
      </c>
      <c r="C389" s="11" t="s">
        <v>1114</v>
      </c>
      <c r="D389" s="16" t="s">
        <v>455</v>
      </c>
      <c r="E389" s="10" t="s">
        <v>1057</v>
      </c>
      <c r="F389" s="26" t="s">
        <v>1267</v>
      </c>
      <c r="G389" s="25" t="s">
        <v>1272</v>
      </c>
      <c r="H389" s="25" t="s">
        <v>1268</v>
      </c>
      <c r="I389" s="25" t="s">
        <v>1268</v>
      </c>
      <c r="J389" s="25" t="s">
        <v>1268</v>
      </c>
      <c r="K389" s="25" t="s">
        <v>1268</v>
      </c>
      <c r="L389" s="25" t="s">
        <v>1268</v>
      </c>
      <c r="M389" s="25" t="s">
        <v>1268</v>
      </c>
      <c r="N389" s="25" t="s">
        <v>1268</v>
      </c>
      <c r="O389" s="25" t="s">
        <v>1268</v>
      </c>
      <c r="P389" s="10">
        <v>419576</v>
      </c>
      <c r="Q389" s="12"/>
      <c r="R389" s="13"/>
      <c r="S389" s="13"/>
      <c r="T389" s="13"/>
      <c r="U389" s="13"/>
      <c r="V389" s="13">
        <f t="shared" si="5"/>
        <v>0</v>
      </c>
    </row>
    <row r="390" spans="1:22" s="9" customFormat="1" ht="30" customHeight="1" x14ac:dyDescent="0.4">
      <c r="A390" s="10">
        <v>384</v>
      </c>
      <c r="B390" s="11" t="s">
        <v>1033</v>
      </c>
      <c r="C390" s="11" t="s">
        <v>1033</v>
      </c>
      <c r="D390" s="16" t="s">
        <v>456</v>
      </c>
      <c r="E390" s="10" t="s">
        <v>1058</v>
      </c>
      <c r="F390" s="26" t="s">
        <v>1267</v>
      </c>
      <c r="G390" s="25" t="s">
        <v>1272</v>
      </c>
      <c r="H390" s="25" t="s">
        <v>1268</v>
      </c>
      <c r="I390" s="25" t="s">
        <v>1268</v>
      </c>
      <c r="J390" s="25" t="s">
        <v>1268</v>
      </c>
      <c r="K390" s="25" t="s">
        <v>1268</v>
      </c>
      <c r="L390" s="25" t="s">
        <v>1268</v>
      </c>
      <c r="M390" s="25" t="s">
        <v>1268</v>
      </c>
      <c r="N390" s="25" t="s">
        <v>1268</v>
      </c>
      <c r="O390" s="25" t="s">
        <v>1268</v>
      </c>
      <c r="P390" s="10">
        <v>39919</v>
      </c>
      <c r="Q390" s="12"/>
      <c r="R390" s="13"/>
      <c r="S390" s="13"/>
      <c r="T390" s="13"/>
      <c r="U390" s="13"/>
      <c r="V390" s="13">
        <f t="shared" si="5"/>
        <v>0</v>
      </c>
    </row>
    <row r="391" spans="1:22" s="9" customFormat="1" ht="30" customHeight="1" x14ac:dyDescent="0.4">
      <c r="A391" s="10">
        <v>385</v>
      </c>
      <c r="B391" s="11" t="s">
        <v>1033</v>
      </c>
      <c r="C391" s="11" t="s">
        <v>1033</v>
      </c>
      <c r="D391" s="16" t="s">
        <v>457</v>
      </c>
      <c r="E391" s="10" t="s">
        <v>1057</v>
      </c>
      <c r="F391" s="26" t="s">
        <v>1267</v>
      </c>
      <c r="G391" s="25" t="s">
        <v>1272</v>
      </c>
      <c r="H391" s="25" t="s">
        <v>1268</v>
      </c>
      <c r="I391" s="25" t="s">
        <v>1268</v>
      </c>
      <c r="J391" s="25" t="s">
        <v>1268</v>
      </c>
      <c r="K391" s="25" t="s">
        <v>1268</v>
      </c>
      <c r="L391" s="25" t="s">
        <v>1268</v>
      </c>
      <c r="M391" s="25" t="s">
        <v>1268</v>
      </c>
      <c r="N391" s="25" t="s">
        <v>1268</v>
      </c>
      <c r="O391" s="25" t="s">
        <v>1268</v>
      </c>
      <c r="P391" s="10">
        <v>293257</v>
      </c>
      <c r="Q391" s="12"/>
      <c r="R391" s="13"/>
      <c r="S391" s="13"/>
      <c r="T391" s="13"/>
      <c r="U391" s="13"/>
      <c r="V391" s="13">
        <f t="shared" si="5"/>
        <v>0</v>
      </c>
    </row>
    <row r="392" spans="1:22" s="9" customFormat="1" ht="30" customHeight="1" x14ac:dyDescent="0.4">
      <c r="A392" s="10">
        <v>386</v>
      </c>
      <c r="B392" s="11" t="s">
        <v>1033</v>
      </c>
      <c r="C392" s="11" t="s">
        <v>1033</v>
      </c>
      <c r="D392" s="16" t="s">
        <v>458</v>
      </c>
      <c r="E392" s="10" t="s">
        <v>1075</v>
      </c>
      <c r="F392" s="26" t="s">
        <v>1267</v>
      </c>
      <c r="G392" s="25" t="s">
        <v>1272</v>
      </c>
      <c r="H392" s="25" t="s">
        <v>1268</v>
      </c>
      <c r="I392" s="25" t="s">
        <v>1268</v>
      </c>
      <c r="J392" s="25" t="s">
        <v>1268</v>
      </c>
      <c r="K392" s="25" t="s">
        <v>1268</v>
      </c>
      <c r="L392" s="25" t="s">
        <v>1268</v>
      </c>
      <c r="M392" s="25" t="s">
        <v>1268</v>
      </c>
      <c r="N392" s="25" t="s">
        <v>1268</v>
      </c>
      <c r="O392" s="25" t="s">
        <v>1268</v>
      </c>
      <c r="P392" s="10">
        <v>802896</v>
      </c>
      <c r="Q392" s="12"/>
      <c r="R392" s="13"/>
      <c r="S392" s="13"/>
      <c r="T392" s="13"/>
      <c r="U392" s="13"/>
      <c r="V392" s="13">
        <f t="shared" ref="V392:V455" si="6">Q392/2</f>
        <v>0</v>
      </c>
    </row>
    <row r="393" spans="1:22" s="9" customFormat="1" ht="30" customHeight="1" x14ac:dyDescent="0.4">
      <c r="A393" s="10">
        <v>387</v>
      </c>
      <c r="B393" s="11" t="s">
        <v>1033</v>
      </c>
      <c r="C393" s="11" t="s">
        <v>1033</v>
      </c>
      <c r="D393" s="16" t="s">
        <v>459</v>
      </c>
      <c r="E393" s="10" t="s">
        <v>1057</v>
      </c>
      <c r="F393" s="26" t="s">
        <v>1267</v>
      </c>
      <c r="G393" s="25" t="s">
        <v>1272</v>
      </c>
      <c r="H393" s="25" t="s">
        <v>1268</v>
      </c>
      <c r="I393" s="25" t="s">
        <v>1268</v>
      </c>
      <c r="J393" s="25" t="s">
        <v>1268</v>
      </c>
      <c r="K393" s="25" t="s">
        <v>1268</v>
      </c>
      <c r="L393" s="25" t="s">
        <v>1268</v>
      </c>
      <c r="M393" s="25" t="s">
        <v>1268</v>
      </c>
      <c r="N393" s="25" t="s">
        <v>1268</v>
      </c>
      <c r="O393" s="25" t="s">
        <v>1268</v>
      </c>
      <c r="P393" s="10">
        <v>-991</v>
      </c>
      <c r="Q393" s="12"/>
      <c r="R393" s="13"/>
      <c r="S393" s="13"/>
      <c r="T393" s="13"/>
      <c r="U393" s="13"/>
      <c r="V393" s="13">
        <f t="shared" si="6"/>
        <v>0</v>
      </c>
    </row>
    <row r="394" spans="1:22" s="9" customFormat="1" ht="30" customHeight="1" x14ac:dyDescent="0.4">
      <c r="A394" s="10">
        <v>388</v>
      </c>
      <c r="B394" s="11" t="s">
        <v>1033</v>
      </c>
      <c r="C394" s="11" t="s">
        <v>1115</v>
      </c>
      <c r="D394" s="16" t="s">
        <v>460</v>
      </c>
      <c r="E394" s="10" t="s">
        <v>65</v>
      </c>
      <c r="F394" s="26" t="s">
        <v>1267</v>
      </c>
      <c r="G394" s="25" t="s">
        <v>1272</v>
      </c>
      <c r="H394" s="25" t="s">
        <v>1268</v>
      </c>
      <c r="I394" s="25" t="s">
        <v>1268</v>
      </c>
      <c r="J394" s="25" t="s">
        <v>1268</v>
      </c>
      <c r="K394" s="12">
        <v>1.74</v>
      </c>
      <c r="L394" s="25" t="s">
        <v>1268</v>
      </c>
      <c r="M394" s="25" t="s">
        <v>1268</v>
      </c>
      <c r="N394" s="25" t="s">
        <v>1268</v>
      </c>
      <c r="O394" s="25" t="s">
        <v>1268</v>
      </c>
      <c r="P394" s="10">
        <v>16289</v>
      </c>
      <c r="Q394" s="12">
        <v>90</v>
      </c>
      <c r="R394" s="13">
        <v>2</v>
      </c>
      <c r="S394" s="13">
        <v>1.74</v>
      </c>
      <c r="T394" s="13">
        <v>90</v>
      </c>
      <c r="U394" s="13">
        <v>0.26</v>
      </c>
      <c r="V394" s="13">
        <f t="shared" si="6"/>
        <v>45</v>
      </c>
    </row>
    <row r="395" spans="1:22" s="9" customFormat="1" ht="30" customHeight="1" x14ac:dyDescent="0.4">
      <c r="A395" s="10">
        <v>389</v>
      </c>
      <c r="B395" s="11" t="s">
        <v>1033</v>
      </c>
      <c r="C395" s="11" t="s">
        <v>1115</v>
      </c>
      <c r="D395" s="16" t="s">
        <v>461</v>
      </c>
      <c r="E395" s="10" t="s">
        <v>1052</v>
      </c>
      <c r="F395" s="26" t="s">
        <v>1267</v>
      </c>
      <c r="G395" s="25" t="s">
        <v>1272</v>
      </c>
      <c r="H395" s="25" t="s">
        <v>1268</v>
      </c>
      <c r="I395" s="25" t="s">
        <v>1268</v>
      </c>
      <c r="J395" s="25" t="s">
        <v>1268</v>
      </c>
      <c r="K395" s="12">
        <v>6.8</v>
      </c>
      <c r="L395" s="25" t="s">
        <v>1268</v>
      </c>
      <c r="M395" s="25" t="s">
        <v>1268</v>
      </c>
      <c r="N395" s="25" t="s">
        <v>1268</v>
      </c>
      <c r="O395" s="25" t="s">
        <v>1268</v>
      </c>
      <c r="P395" s="10">
        <v>908273</v>
      </c>
      <c r="Q395" s="12">
        <v>360</v>
      </c>
      <c r="R395" s="13">
        <v>8</v>
      </c>
      <c r="S395" s="13">
        <v>6.8</v>
      </c>
      <c r="T395" s="13">
        <v>360</v>
      </c>
      <c r="U395" s="13">
        <v>1.2000000000000002</v>
      </c>
      <c r="V395" s="13">
        <f t="shared" si="6"/>
        <v>180</v>
      </c>
    </row>
    <row r="396" spans="1:22" s="9" customFormat="1" ht="30" customHeight="1" x14ac:dyDescent="0.4">
      <c r="A396" s="10">
        <v>390</v>
      </c>
      <c r="B396" s="11" t="s">
        <v>1033</v>
      </c>
      <c r="C396" s="11" t="s">
        <v>1115</v>
      </c>
      <c r="D396" s="16" t="s">
        <v>462</v>
      </c>
      <c r="E396" s="10" t="s">
        <v>1052</v>
      </c>
      <c r="F396" s="26" t="s">
        <v>1267</v>
      </c>
      <c r="G396" s="25" t="s">
        <v>1272</v>
      </c>
      <c r="H396" s="25" t="s">
        <v>1268</v>
      </c>
      <c r="I396" s="25" t="s">
        <v>1268</v>
      </c>
      <c r="J396" s="25" t="s">
        <v>1268</v>
      </c>
      <c r="K396" s="25" t="s">
        <v>1268</v>
      </c>
      <c r="L396" s="25" t="s">
        <v>1268</v>
      </c>
      <c r="M396" s="25" t="s">
        <v>1268</v>
      </c>
      <c r="N396" s="25" t="s">
        <v>1268</v>
      </c>
      <c r="O396" s="25" t="s">
        <v>1268</v>
      </c>
      <c r="P396" s="10">
        <v>633347</v>
      </c>
      <c r="Q396" s="12"/>
      <c r="R396" s="13"/>
      <c r="S396" s="13"/>
      <c r="T396" s="13"/>
      <c r="U396" s="13"/>
      <c r="V396" s="13">
        <f t="shared" si="6"/>
        <v>0</v>
      </c>
    </row>
    <row r="397" spans="1:22" s="9" customFormat="1" ht="30" customHeight="1" x14ac:dyDescent="0.4">
      <c r="A397" s="10">
        <v>391</v>
      </c>
      <c r="B397" s="11" t="s">
        <v>1033</v>
      </c>
      <c r="C397" s="11" t="s">
        <v>1115</v>
      </c>
      <c r="D397" s="16" t="s">
        <v>463</v>
      </c>
      <c r="E397" s="10" t="s">
        <v>1055</v>
      </c>
      <c r="F397" s="26" t="s">
        <v>1267</v>
      </c>
      <c r="G397" s="25" t="s">
        <v>1272</v>
      </c>
      <c r="H397" s="25" t="s">
        <v>1268</v>
      </c>
      <c r="I397" s="25" t="s">
        <v>1268</v>
      </c>
      <c r="J397" s="25" t="s">
        <v>1268</v>
      </c>
      <c r="K397" s="25" t="s">
        <v>1268</v>
      </c>
      <c r="L397" s="25" t="s">
        <v>1268</v>
      </c>
      <c r="M397" s="25" t="s">
        <v>1268</v>
      </c>
      <c r="N397" s="25" t="s">
        <v>1268</v>
      </c>
      <c r="O397" s="25" t="s">
        <v>1268</v>
      </c>
      <c r="P397" s="10">
        <v>508428</v>
      </c>
      <c r="Q397" s="12"/>
      <c r="R397" s="13"/>
      <c r="S397" s="13"/>
      <c r="T397" s="13"/>
      <c r="U397" s="13"/>
      <c r="V397" s="13">
        <f t="shared" si="6"/>
        <v>0</v>
      </c>
    </row>
    <row r="398" spans="1:22" s="9" customFormat="1" ht="30" customHeight="1" x14ac:dyDescent="0.4">
      <c r="A398" s="10">
        <v>392</v>
      </c>
      <c r="B398" s="11" t="s">
        <v>1034</v>
      </c>
      <c r="C398" s="11" t="s">
        <v>1116</v>
      </c>
      <c r="D398" s="16" t="s">
        <v>464</v>
      </c>
      <c r="E398" s="10" t="s">
        <v>67</v>
      </c>
      <c r="F398" s="26" t="s">
        <v>1267</v>
      </c>
      <c r="G398" s="25" t="s">
        <v>1272</v>
      </c>
      <c r="H398" s="25" t="s">
        <v>1268</v>
      </c>
      <c r="I398" s="25" t="s">
        <v>1268</v>
      </c>
      <c r="J398" s="25" t="s">
        <v>1268</v>
      </c>
      <c r="K398" s="25" t="s">
        <v>1268</v>
      </c>
      <c r="L398" s="25" t="s">
        <v>1268</v>
      </c>
      <c r="M398" s="25" t="s">
        <v>1268</v>
      </c>
      <c r="N398" s="25" t="s">
        <v>1268</v>
      </c>
      <c r="O398" s="25" t="s">
        <v>1268</v>
      </c>
      <c r="P398" s="10">
        <v>8083</v>
      </c>
      <c r="Q398" s="12"/>
      <c r="R398" s="13"/>
      <c r="S398" s="13"/>
      <c r="T398" s="13"/>
      <c r="U398" s="13"/>
      <c r="V398" s="13">
        <f t="shared" si="6"/>
        <v>0</v>
      </c>
    </row>
    <row r="399" spans="1:22" s="9" customFormat="1" ht="30" customHeight="1" x14ac:dyDescent="0.4">
      <c r="A399" s="10">
        <v>393</v>
      </c>
      <c r="B399" s="11" t="s">
        <v>1034</v>
      </c>
      <c r="C399" s="11" t="s">
        <v>1116</v>
      </c>
      <c r="D399" s="16" t="s">
        <v>465</v>
      </c>
      <c r="E399" s="10" t="s">
        <v>1055</v>
      </c>
      <c r="F399" s="26" t="s">
        <v>1267</v>
      </c>
      <c r="G399" s="25" t="s">
        <v>1272</v>
      </c>
      <c r="H399" s="25" t="s">
        <v>1268</v>
      </c>
      <c r="I399" s="25" t="s">
        <v>1268</v>
      </c>
      <c r="J399" s="25" t="s">
        <v>1268</v>
      </c>
      <c r="K399" s="25" t="s">
        <v>1268</v>
      </c>
      <c r="L399" s="25" t="s">
        <v>1268</v>
      </c>
      <c r="M399" s="25" t="s">
        <v>1268</v>
      </c>
      <c r="N399" s="25" t="s">
        <v>1268</v>
      </c>
      <c r="O399" s="25" t="s">
        <v>1268</v>
      </c>
      <c r="P399" s="10">
        <v>34695</v>
      </c>
      <c r="Q399" s="12"/>
      <c r="R399" s="13"/>
      <c r="S399" s="13"/>
      <c r="T399" s="13"/>
      <c r="U399" s="13"/>
      <c r="V399" s="13">
        <f t="shared" si="6"/>
        <v>0</v>
      </c>
    </row>
    <row r="400" spans="1:22" s="9" customFormat="1" ht="30" customHeight="1" x14ac:dyDescent="0.4">
      <c r="A400" s="10">
        <v>394</v>
      </c>
      <c r="B400" s="11" t="s">
        <v>1034</v>
      </c>
      <c r="C400" s="11" t="s">
        <v>1116</v>
      </c>
      <c r="D400" s="16" t="s">
        <v>466</v>
      </c>
      <c r="E400" s="10" t="s">
        <v>1052</v>
      </c>
      <c r="F400" s="26" t="s">
        <v>1267</v>
      </c>
      <c r="G400" s="25" t="s">
        <v>1272</v>
      </c>
      <c r="H400" s="25" t="s">
        <v>1268</v>
      </c>
      <c r="I400" s="25" t="s">
        <v>1268</v>
      </c>
      <c r="J400" s="25" t="s">
        <v>1268</v>
      </c>
      <c r="K400" s="25" t="s">
        <v>1268</v>
      </c>
      <c r="L400" s="25" t="s">
        <v>1268</v>
      </c>
      <c r="M400" s="25" t="s">
        <v>1268</v>
      </c>
      <c r="N400" s="25" t="s">
        <v>1268</v>
      </c>
      <c r="O400" s="25" t="s">
        <v>1268</v>
      </c>
      <c r="P400" s="10">
        <v>28643</v>
      </c>
      <c r="Q400" s="12"/>
      <c r="R400" s="13"/>
      <c r="S400" s="13"/>
      <c r="T400" s="13"/>
      <c r="U400" s="13"/>
      <c r="V400" s="13">
        <f t="shared" si="6"/>
        <v>0</v>
      </c>
    </row>
    <row r="401" spans="1:22" s="9" customFormat="1" ht="30" customHeight="1" x14ac:dyDescent="0.4">
      <c r="A401" s="10">
        <v>395</v>
      </c>
      <c r="B401" s="11" t="s">
        <v>1034</v>
      </c>
      <c r="C401" s="11" t="s">
        <v>1116</v>
      </c>
      <c r="D401" s="16" t="s">
        <v>467</v>
      </c>
      <c r="E401" s="10" t="s">
        <v>1054</v>
      </c>
      <c r="F401" s="26" t="s">
        <v>1267</v>
      </c>
      <c r="G401" s="25" t="s">
        <v>1272</v>
      </c>
      <c r="H401" s="25" t="s">
        <v>1268</v>
      </c>
      <c r="I401" s="25" t="s">
        <v>1268</v>
      </c>
      <c r="J401" s="25" t="s">
        <v>1268</v>
      </c>
      <c r="K401" s="25" t="s">
        <v>1268</v>
      </c>
      <c r="L401" s="25" t="s">
        <v>1268</v>
      </c>
      <c r="M401" s="25" t="s">
        <v>1268</v>
      </c>
      <c r="N401" s="25" t="s">
        <v>1268</v>
      </c>
      <c r="O401" s="25" t="s">
        <v>1268</v>
      </c>
      <c r="P401" s="10">
        <v>238396</v>
      </c>
      <c r="Q401" s="12"/>
      <c r="R401" s="13"/>
      <c r="S401" s="13"/>
      <c r="T401" s="13"/>
      <c r="U401" s="13"/>
      <c r="V401" s="13">
        <f t="shared" si="6"/>
        <v>0</v>
      </c>
    </row>
    <row r="402" spans="1:22" s="9" customFormat="1" ht="30" customHeight="1" x14ac:dyDescent="0.4">
      <c r="A402" s="10">
        <v>396</v>
      </c>
      <c r="B402" s="11" t="s">
        <v>1034</v>
      </c>
      <c r="C402" s="11" t="s">
        <v>1117</v>
      </c>
      <c r="D402" s="16" t="s">
        <v>468</v>
      </c>
      <c r="E402" s="10" t="s">
        <v>67</v>
      </c>
      <c r="F402" s="26" t="s">
        <v>1267</v>
      </c>
      <c r="G402" s="25" t="s">
        <v>1272</v>
      </c>
      <c r="H402" s="25" t="s">
        <v>1268</v>
      </c>
      <c r="I402" s="25" t="s">
        <v>1268</v>
      </c>
      <c r="J402" s="25" t="s">
        <v>1268</v>
      </c>
      <c r="K402" s="25" t="s">
        <v>1268</v>
      </c>
      <c r="L402" s="25" t="s">
        <v>1268</v>
      </c>
      <c r="M402" s="25" t="s">
        <v>1268</v>
      </c>
      <c r="N402" s="25" t="s">
        <v>1268</v>
      </c>
      <c r="O402" s="25" t="s">
        <v>1268</v>
      </c>
      <c r="P402" s="10">
        <v>13586</v>
      </c>
      <c r="Q402" s="12"/>
      <c r="R402" s="13"/>
      <c r="S402" s="13"/>
      <c r="T402" s="13"/>
      <c r="U402" s="13"/>
      <c r="V402" s="13">
        <f t="shared" si="6"/>
        <v>0</v>
      </c>
    </row>
    <row r="403" spans="1:22" s="9" customFormat="1" ht="30" customHeight="1" x14ac:dyDescent="0.4">
      <c r="A403" s="10">
        <v>397</v>
      </c>
      <c r="B403" s="11" t="s">
        <v>1034</v>
      </c>
      <c r="C403" s="11" t="s">
        <v>1117</v>
      </c>
      <c r="D403" s="16" t="s">
        <v>469</v>
      </c>
      <c r="E403" s="10" t="s">
        <v>1052</v>
      </c>
      <c r="F403" s="26" t="s">
        <v>1267</v>
      </c>
      <c r="G403" s="25" t="s">
        <v>1272</v>
      </c>
      <c r="H403" s="25" t="s">
        <v>1268</v>
      </c>
      <c r="I403" s="25" t="s">
        <v>1268</v>
      </c>
      <c r="J403" s="25" t="s">
        <v>1268</v>
      </c>
      <c r="K403" s="25" t="s">
        <v>1268</v>
      </c>
      <c r="L403" s="25" t="s">
        <v>1268</v>
      </c>
      <c r="M403" s="25" t="s">
        <v>1268</v>
      </c>
      <c r="N403" s="25" t="s">
        <v>1268</v>
      </c>
      <c r="O403" s="25" t="s">
        <v>1268</v>
      </c>
      <c r="P403" s="10">
        <v>188564</v>
      </c>
      <c r="Q403" s="12"/>
      <c r="R403" s="13"/>
      <c r="S403" s="13"/>
      <c r="T403" s="13"/>
      <c r="U403" s="13"/>
      <c r="V403" s="13">
        <f t="shared" si="6"/>
        <v>0</v>
      </c>
    </row>
    <row r="404" spans="1:22" s="9" customFormat="1" ht="30" customHeight="1" x14ac:dyDescent="0.4">
      <c r="A404" s="10">
        <v>398</v>
      </c>
      <c r="B404" s="11" t="s">
        <v>1034</v>
      </c>
      <c r="C404" s="11" t="s">
        <v>1117</v>
      </c>
      <c r="D404" s="16" t="s">
        <v>470</v>
      </c>
      <c r="E404" s="10" t="s">
        <v>1052</v>
      </c>
      <c r="F404" s="26" t="s">
        <v>1267</v>
      </c>
      <c r="G404" s="25" t="s">
        <v>1272</v>
      </c>
      <c r="H404" s="25" t="s">
        <v>1268</v>
      </c>
      <c r="I404" s="25" t="s">
        <v>1268</v>
      </c>
      <c r="J404" s="25" t="s">
        <v>1268</v>
      </c>
      <c r="K404" s="25" t="s">
        <v>1268</v>
      </c>
      <c r="L404" s="25" t="s">
        <v>1268</v>
      </c>
      <c r="M404" s="25" t="s">
        <v>1268</v>
      </c>
      <c r="N404" s="25" t="s">
        <v>1268</v>
      </c>
      <c r="O404" s="25" t="s">
        <v>1268</v>
      </c>
      <c r="P404" s="10">
        <v>32928</v>
      </c>
      <c r="Q404" s="12"/>
      <c r="R404" s="13"/>
      <c r="S404" s="13"/>
      <c r="T404" s="13"/>
      <c r="U404" s="13"/>
      <c r="V404" s="13">
        <f t="shared" si="6"/>
        <v>0</v>
      </c>
    </row>
    <row r="405" spans="1:22" s="9" customFormat="1" ht="30" customHeight="1" x14ac:dyDescent="0.4">
      <c r="A405" s="10">
        <v>399</v>
      </c>
      <c r="B405" s="11" t="s">
        <v>1034</v>
      </c>
      <c r="C405" s="11" t="s">
        <v>1117</v>
      </c>
      <c r="D405" s="16" t="s">
        <v>471</v>
      </c>
      <c r="E405" s="10" t="s">
        <v>1054</v>
      </c>
      <c r="F405" s="26" t="s">
        <v>1267</v>
      </c>
      <c r="G405" s="25" t="s">
        <v>1272</v>
      </c>
      <c r="H405" s="25" t="s">
        <v>1268</v>
      </c>
      <c r="I405" s="25" t="s">
        <v>1268</v>
      </c>
      <c r="J405" s="25" t="s">
        <v>1268</v>
      </c>
      <c r="K405" s="25" t="s">
        <v>1268</v>
      </c>
      <c r="L405" s="25" t="s">
        <v>1268</v>
      </c>
      <c r="M405" s="25" t="s">
        <v>1268</v>
      </c>
      <c r="N405" s="25" t="s">
        <v>1268</v>
      </c>
      <c r="O405" s="25" t="s">
        <v>1268</v>
      </c>
      <c r="P405" s="10">
        <v>107746</v>
      </c>
      <c r="Q405" s="12"/>
      <c r="R405" s="13"/>
      <c r="S405" s="13"/>
      <c r="T405" s="13"/>
      <c r="U405" s="13"/>
      <c r="V405" s="13">
        <f t="shared" si="6"/>
        <v>0</v>
      </c>
    </row>
    <row r="406" spans="1:22" s="9" customFormat="1" ht="30" customHeight="1" x14ac:dyDescent="0.4">
      <c r="A406" s="10">
        <v>400</v>
      </c>
      <c r="B406" s="11" t="s">
        <v>1034</v>
      </c>
      <c r="C406" s="11" t="s">
        <v>1034</v>
      </c>
      <c r="D406" s="16" t="s">
        <v>472</v>
      </c>
      <c r="E406" s="10" t="s">
        <v>65</v>
      </c>
      <c r="F406" s="26" t="s">
        <v>1267</v>
      </c>
      <c r="G406" s="25" t="s">
        <v>1272</v>
      </c>
      <c r="H406" s="25" t="s">
        <v>1268</v>
      </c>
      <c r="I406" s="25" t="s">
        <v>1268</v>
      </c>
      <c r="J406" s="25" t="s">
        <v>1268</v>
      </c>
      <c r="K406" s="25" t="s">
        <v>1268</v>
      </c>
      <c r="L406" s="25" t="s">
        <v>1268</v>
      </c>
      <c r="M406" s="25" t="s">
        <v>1268</v>
      </c>
      <c r="N406" s="25" t="s">
        <v>1268</v>
      </c>
      <c r="O406" s="25" t="s">
        <v>1268</v>
      </c>
      <c r="P406" s="10">
        <v>35992</v>
      </c>
      <c r="Q406" s="12"/>
      <c r="R406" s="13"/>
      <c r="S406" s="13"/>
      <c r="T406" s="13"/>
      <c r="U406" s="13"/>
      <c r="V406" s="13">
        <f t="shared" si="6"/>
        <v>0</v>
      </c>
    </row>
    <row r="407" spans="1:22" s="9" customFormat="1" ht="30" customHeight="1" x14ac:dyDescent="0.4">
      <c r="A407" s="10">
        <v>401</v>
      </c>
      <c r="B407" s="11" t="s">
        <v>1034</v>
      </c>
      <c r="C407" s="11" t="s">
        <v>1034</v>
      </c>
      <c r="D407" s="16" t="s">
        <v>473</v>
      </c>
      <c r="E407" s="10" t="s">
        <v>1052</v>
      </c>
      <c r="F407" s="26" t="s">
        <v>1267</v>
      </c>
      <c r="G407" s="25" t="s">
        <v>1272</v>
      </c>
      <c r="H407" s="25" t="s">
        <v>1268</v>
      </c>
      <c r="I407" s="25" t="s">
        <v>1268</v>
      </c>
      <c r="J407" s="25" t="s">
        <v>1268</v>
      </c>
      <c r="K407" s="25" t="s">
        <v>1268</v>
      </c>
      <c r="L407" s="25" t="s">
        <v>1268</v>
      </c>
      <c r="M407" s="25" t="s">
        <v>1268</v>
      </c>
      <c r="N407" s="25" t="s">
        <v>1268</v>
      </c>
      <c r="O407" s="25" t="s">
        <v>1268</v>
      </c>
      <c r="P407" s="10">
        <v>111805</v>
      </c>
      <c r="Q407" s="12"/>
      <c r="R407" s="13"/>
      <c r="S407" s="13"/>
      <c r="T407" s="13"/>
      <c r="U407" s="13"/>
      <c r="V407" s="13">
        <f t="shared" si="6"/>
        <v>0</v>
      </c>
    </row>
    <row r="408" spans="1:22" s="9" customFormat="1" ht="30" customHeight="1" x14ac:dyDescent="0.4">
      <c r="A408" s="10">
        <v>402</v>
      </c>
      <c r="B408" s="11" t="s">
        <v>1034</v>
      </c>
      <c r="C408" s="11" t="s">
        <v>1034</v>
      </c>
      <c r="D408" s="16" t="s">
        <v>474</v>
      </c>
      <c r="E408" s="10" t="s">
        <v>1052</v>
      </c>
      <c r="F408" s="26" t="s">
        <v>1267</v>
      </c>
      <c r="G408" s="25" t="s">
        <v>1272</v>
      </c>
      <c r="H408" s="25" t="s">
        <v>1268</v>
      </c>
      <c r="I408" s="25" t="s">
        <v>1268</v>
      </c>
      <c r="J408" s="25" t="s">
        <v>1268</v>
      </c>
      <c r="K408" s="25" t="s">
        <v>1268</v>
      </c>
      <c r="L408" s="25" t="s">
        <v>1268</v>
      </c>
      <c r="M408" s="25" t="s">
        <v>1268</v>
      </c>
      <c r="N408" s="25" t="s">
        <v>1268</v>
      </c>
      <c r="O408" s="25" t="s">
        <v>1268</v>
      </c>
      <c r="P408" s="10">
        <v>77672</v>
      </c>
      <c r="Q408" s="12"/>
      <c r="R408" s="13"/>
      <c r="S408" s="13"/>
      <c r="T408" s="13"/>
      <c r="U408" s="13"/>
      <c r="V408" s="13">
        <f t="shared" si="6"/>
        <v>0</v>
      </c>
    </row>
    <row r="409" spans="1:22" s="9" customFormat="1" ht="30" customHeight="1" x14ac:dyDescent="0.4">
      <c r="A409" s="10">
        <v>403</v>
      </c>
      <c r="B409" s="11" t="s">
        <v>1034</v>
      </c>
      <c r="C409" s="11" t="s">
        <v>1034</v>
      </c>
      <c r="D409" s="16" t="s">
        <v>475</v>
      </c>
      <c r="E409" s="10" t="s">
        <v>1054</v>
      </c>
      <c r="F409" s="26" t="s">
        <v>1267</v>
      </c>
      <c r="G409" s="25" t="s">
        <v>1272</v>
      </c>
      <c r="H409" s="25" t="s">
        <v>1268</v>
      </c>
      <c r="I409" s="25" t="s">
        <v>1268</v>
      </c>
      <c r="J409" s="25" t="s">
        <v>1268</v>
      </c>
      <c r="K409" s="25" t="s">
        <v>1268</v>
      </c>
      <c r="L409" s="25" t="s">
        <v>1268</v>
      </c>
      <c r="M409" s="25" t="s">
        <v>1268</v>
      </c>
      <c r="N409" s="25" t="s">
        <v>1268</v>
      </c>
      <c r="O409" s="25" t="s">
        <v>1268</v>
      </c>
      <c r="P409" s="10">
        <v>99550</v>
      </c>
      <c r="Q409" s="12"/>
      <c r="R409" s="13"/>
      <c r="S409" s="13"/>
      <c r="T409" s="13"/>
      <c r="U409" s="13"/>
      <c r="V409" s="13">
        <f t="shared" si="6"/>
        <v>0</v>
      </c>
    </row>
    <row r="410" spans="1:22" s="9" customFormat="1" ht="30" customHeight="1" x14ac:dyDescent="0.4">
      <c r="A410" s="10">
        <v>404</v>
      </c>
      <c r="B410" s="11" t="s">
        <v>1034</v>
      </c>
      <c r="C410" s="11" t="s">
        <v>1034</v>
      </c>
      <c r="D410" s="16" t="s">
        <v>476</v>
      </c>
      <c r="E410" s="10" t="s">
        <v>1054</v>
      </c>
      <c r="F410" s="26" t="s">
        <v>1267</v>
      </c>
      <c r="G410" s="25" t="s">
        <v>1272</v>
      </c>
      <c r="H410" s="25" t="s">
        <v>1268</v>
      </c>
      <c r="I410" s="25" t="s">
        <v>1268</v>
      </c>
      <c r="J410" s="25" t="s">
        <v>1268</v>
      </c>
      <c r="K410" s="25" t="s">
        <v>1268</v>
      </c>
      <c r="L410" s="25" t="s">
        <v>1268</v>
      </c>
      <c r="M410" s="25" t="s">
        <v>1268</v>
      </c>
      <c r="N410" s="25" t="s">
        <v>1268</v>
      </c>
      <c r="O410" s="25" t="s">
        <v>1268</v>
      </c>
      <c r="P410" s="10">
        <v>29512</v>
      </c>
      <c r="Q410" s="12"/>
      <c r="R410" s="13"/>
      <c r="S410" s="13"/>
      <c r="T410" s="13"/>
      <c r="U410" s="13"/>
      <c r="V410" s="13">
        <f t="shared" si="6"/>
        <v>0</v>
      </c>
    </row>
    <row r="411" spans="1:22" s="9" customFormat="1" ht="30" customHeight="1" x14ac:dyDescent="0.4">
      <c r="A411" s="10">
        <v>405</v>
      </c>
      <c r="B411" s="11" t="s">
        <v>1034</v>
      </c>
      <c r="C411" s="11" t="s">
        <v>1034</v>
      </c>
      <c r="D411" s="16" t="s">
        <v>477</v>
      </c>
      <c r="E411" s="10" t="s">
        <v>1054</v>
      </c>
      <c r="F411" s="26" t="s">
        <v>1267</v>
      </c>
      <c r="G411" s="25" t="s">
        <v>1272</v>
      </c>
      <c r="H411" s="25" t="s">
        <v>1268</v>
      </c>
      <c r="I411" s="25" t="s">
        <v>1268</v>
      </c>
      <c r="J411" s="25" t="s">
        <v>1268</v>
      </c>
      <c r="K411" s="25" t="s">
        <v>1268</v>
      </c>
      <c r="L411" s="25" t="s">
        <v>1268</v>
      </c>
      <c r="M411" s="25" t="s">
        <v>1268</v>
      </c>
      <c r="N411" s="25" t="s">
        <v>1268</v>
      </c>
      <c r="O411" s="25" t="s">
        <v>1268</v>
      </c>
      <c r="P411" s="10">
        <v>107699</v>
      </c>
      <c r="Q411" s="12"/>
      <c r="R411" s="13"/>
      <c r="S411" s="13"/>
      <c r="T411" s="13"/>
      <c r="U411" s="13"/>
      <c r="V411" s="13">
        <f t="shared" si="6"/>
        <v>0</v>
      </c>
    </row>
    <row r="412" spans="1:22" s="9" customFormat="1" ht="30" customHeight="1" x14ac:dyDescent="0.4">
      <c r="A412" s="10">
        <v>406</v>
      </c>
      <c r="B412" s="11" t="s">
        <v>1034</v>
      </c>
      <c r="C412" s="11" t="s">
        <v>1034</v>
      </c>
      <c r="D412" s="16" t="s">
        <v>478</v>
      </c>
      <c r="E412" s="10" t="s">
        <v>1054</v>
      </c>
      <c r="F412" s="26" t="s">
        <v>1267</v>
      </c>
      <c r="G412" s="25" t="s">
        <v>1272</v>
      </c>
      <c r="H412" s="25" t="s">
        <v>1268</v>
      </c>
      <c r="I412" s="25" t="s">
        <v>1268</v>
      </c>
      <c r="J412" s="25" t="s">
        <v>1268</v>
      </c>
      <c r="K412" s="25" t="s">
        <v>1268</v>
      </c>
      <c r="L412" s="25" t="s">
        <v>1268</v>
      </c>
      <c r="M412" s="25" t="s">
        <v>1268</v>
      </c>
      <c r="N412" s="25" t="s">
        <v>1268</v>
      </c>
      <c r="O412" s="25" t="s">
        <v>1268</v>
      </c>
      <c r="P412" s="10">
        <v>119744</v>
      </c>
      <c r="Q412" s="12"/>
      <c r="R412" s="13"/>
      <c r="S412" s="13"/>
      <c r="T412" s="13"/>
      <c r="U412" s="13"/>
      <c r="V412" s="13">
        <f t="shared" si="6"/>
        <v>0</v>
      </c>
    </row>
    <row r="413" spans="1:22" s="9" customFormat="1" ht="30" customHeight="1" x14ac:dyDescent="0.4">
      <c r="A413" s="10">
        <v>407</v>
      </c>
      <c r="B413" s="11" t="s">
        <v>1034</v>
      </c>
      <c r="C413" s="11" t="s">
        <v>1034</v>
      </c>
      <c r="D413" s="16" t="s">
        <v>479</v>
      </c>
      <c r="E413" s="10" t="s">
        <v>1057</v>
      </c>
      <c r="F413" s="26" t="s">
        <v>1267</v>
      </c>
      <c r="G413" s="25" t="s">
        <v>1272</v>
      </c>
      <c r="H413" s="25" t="s">
        <v>1268</v>
      </c>
      <c r="I413" s="25" t="s">
        <v>1268</v>
      </c>
      <c r="J413" s="25" t="s">
        <v>1268</v>
      </c>
      <c r="K413" s="25" t="s">
        <v>1268</v>
      </c>
      <c r="L413" s="25" t="s">
        <v>1268</v>
      </c>
      <c r="M413" s="25" t="s">
        <v>1268</v>
      </c>
      <c r="N413" s="25" t="s">
        <v>1268</v>
      </c>
      <c r="O413" s="25" t="s">
        <v>1268</v>
      </c>
      <c r="P413" s="10">
        <v>287586</v>
      </c>
      <c r="Q413" s="12"/>
      <c r="R413" s="13"/>
      <c r="S413" s="13"/>
      <c r="T413" s="13"/>
      <c r="U413" s="13"/>
      <c r="V413" s="13">
        <f t="shared" si="6"/>
        <v>0</v>
      </c>
    </row>
    <row r="414" spans="1:22" s="9" customFormat="1" ht="30" customHeight="1" x14ac:dyDescent="0.4">
      <c r="A414" s="10">
        <v>408</v>
      </c>
      <c r="B414" s="11" t="s">
        <v>1035</v>
      </c>
      <c r="C414" s="11" t="s">
        <v>1118</v>
      </c>
      <c r="D414" s="16" t="s">
        <v>480</v>
      </c>
      <c r="E414" s="10" t="s">
        <v>65</v>
      </c>
      <c r="F414" s="26" t="s">
        <v>1267</v>
      </c>
      <c r="G414" s="25" t="s">
        <v>1272</v>
      </c>
      <c r="H414" s="25" t="s">
        <v>1268</v>
      </c>
      <c r="I414" s="25" t="s">
        <v>1268</v>
      </c>
      <c r="J414" s="25" t="s">
        <v>1268</v>
      </c>
      <c r="K414" s="25" t="s">
        <v>1268</v>
      </c>
      <c r="L414" s="25" t="s">
        <v>1268</v>
      </c>
      <c r="M414" s="25" t="s">
        <v>1268</v>
      </c>
      <c r="N414" s="25" t="s">
        <v>1268</v>
      </c>
      <c r="O414" s="25" t="s">
        <v>1268</v>
      </c>
      <c r="P414" s="10">
        <v>13411</v>
      </c>
      <c r="Q414" s="12"/>
      <c r="R414" s="13"/>
      <c r="S414" s="13"/>
      <c r="T414" s="13"/>
      <c r="U414" s="13"/>
      <c r="V414" s="13">
        <f t="shared" si="6"/>
        <v>0</v>
      </c>
    </row>
    <row r="415" spans="1:22" s="9" customFormat="1" ht="30" customHeight="1" x14ac:dyDescent="0.4">
      <c r="A415" s="10">
        <v>409</v>
      </c>
      <c r="B415" s="11" t="s">
        <v>1035</v>
      </c>
      <c r="C415" s="11" t="s">
        <v>1119</v>
      </c>
      <c r="D415" s="16" t="s">
        <v>481</v>
      </c>
      <c r="E415" s="10" t="s">
        <v>65</v>
      </c>
      <c r="F415" s="26" t="s">
        <v>1267</v>
      </c>
      <c r="G415" s="25" t="s">
        <v>1272</v>
      </c>
      <c r="H415" s="25" t="s">
        <v>1268</v>
      </c>
      <c r="I415" s="25" t="s">
        <v>1268</v>
      </c>
      <c r="J415" s="25" t="s">
        <v>1268</v>
      </c>
      <c r="K415" s="25" t="s">
        <v>1268</v>
      </c>
      <c r="L415" s="25" t="s">
        <v>1268</v>
      </c>
      <c r="M415" s="25" t="s">
        <v>1268</v>
      </c>
      <c r="N415" s="25" t="s">
        <v>1268</v>
      </c>
      <c r="O415" s="25" t="s">
        <v>1268</v>
      </c>
      <c r="P415" s="10">
        <v>58559</v>
      </c>
      <c r="Q415" s="12"/>
      <c r="R415" s="13"/>
      <c r="S415" s="13"/>
      <c r="T415" s="13"/>
      <c r="U415" s="13"/>
      <c r="V415" s="13">
        <f t="shared" si="6"/>
        <v>0</v>
      </c>
    </row>
    <row r="416" spans="1:22" s="9" customFormat="1" ht="30" customHeight="1" x14ac:dyDescent="0.4">
      <c r="A416" s="10">
        <v>410</v>
      </c>
      <c r="B416" s="11" t="s">
        <v>1035</v>
      </c>
      <c r="C416" s="11" t="s">
        <v>1119</v>
      </c>
      <c r="D416" s="16" t="s">
        <v>482</v>
      </c>
      <c r="E416" s="10" t="s">
        <v>1054</v>
      </c>
      <c r="F416" s="26" t="s">
        <v>1267</v>
      </c>
      <c r="G416" s="25" t="s">
        <v>1272</v>
      </c>
      <c r="H416" s="25" t="s">
        <v>1268</v>
      </c>
      <c r="I416" s="25" t="s">
        <v>1268</v>
      </c>
      <c r="J416" s="25" t="s">
        <v>1268</v>
      </c>
      <c r="K416" s="25" t="s">
        <v>1268</v>
      </c>
      <c r="L416" s="25" t="s">
        <v>1268</v>
      </c>
      <c r="M416" s="25" t="s">
        <v>1268</v>
      </c>
      <c r="N416" s="25" t="s">
        <v>1268</v>
      </c>
      <c r="O416" s="25" t="s">
        <v>1268</v>
      </c>
      <c r="P416" s="10">
        <v>0</v>
      </c>
      <c r="Q416" s="12"/>
      <c r="R416" s="13">
        <v>5</v>
      </c>
      <c r="S416" s="13" t="e">
        <v>#N/A</v>
      </c>
      <c r="T416" s="13" t="e">
        <v>#N/A</v>
      </c>
      <c r="U416" s="13" t="e">
        <v>#N/A</v>
      </c>
      <c r="V416" s="13">
        <f t="shared" si="6"/>
        <v>0</v>
      </c>
    </row>
    <row r="417" spans="1:22" s="9" customFormat="1" ht="30" customHeight="1" x14ac:dyDescent="0.4">
      <c r="A417" s="10">
        <v>411</v>
      </c>
      <c r="B417" s="11" t="s">
        <v>1035</v>
      </c>
      <c r="C417" s="11" t="s">
        <v>1119</v>
      </c>
      <c r="D417" s="16" t="s">
        <v>483</v>
      </c>
      <c r="E417" s="10" t="s">
        <v>1052</v>
      </c>
      <c r="F417" s="26" t="s">
        <v>1267</v>
      </c>
      <c r="G417" s="25" t="s">
        <v>1272</v>
      </c>
      <c r="H417" s="25" t="s">
        <v>1268</v>
      </c>
      <c r="I417" s="25" t="s">
        <v>1268</v>
      </c>
      <c r="J417" s="25" t="s">
        <v>1268</v>
      </c>
      <c r="K417" s="25" t="s">
        <v>1268</v>
      </c>
      <c r="L417" s="25" t="s">
        <v>1268</v>
      </c>
      <c r="M417" s="25" t="s">
        <v>1268</v>
      </c>
      <c r="N417" s="25" t="s">
        <v>1268</v>
      </c>
      <c r="O417" s="25" t="s">
        <v>1268</v>
      </c>
      <c r="P417" s="10">
        <v>155125</v>
      </c>
      <c r="Q417" s="12"/>
      <c r="R417" s="13"/>
      <c r="S417" s="13"/>
      <c r="T417" s="13"/>
      <c r="U417" s="13"/>
      <c r="V417" s="13">
        <f t="shared" si="6"/>
        <v>0</v>
      </c>
    </row>
    <row r="418" spans="1:22" s="9" customFormat="1" ht="30" customHeight="1" x14ac:dyDescent="0.4">
      <c r="A418" s="10">
        <v>412</v>
      </c>
      <c r="B418" s="11" t="s">
        <v>1035</v>
      </c>
      <c r="C418" s="11" t="s">
        <v>1119</v>
      </c>
      <c r="D418" s="16" t="s">
        <v>484</v>
      </c>
      <c r="E418" s="10" t="s">
        <v>1055</v>
      </c>
      <c r="F418" s="26" t="s">
        <v>1267</v>
      </c>
      <c r="G418" s="25" t="s">
        <v>1272</v>
      </c>
      <c r="H418" s="25" t="s">
        <v>1268</v>
      </c>
      <c r="I418" s="25" t="s">
        <v>1268</v>
      </c>
      <c r="J418" s="25" t="s">
        <v>1268</v>
      </c>
      <c r="K418" s="25" t="s">
        <v>1268</v>
      </c>
      <c r="L418" s="25" t="s">
        <v>1268</v>
      </c>
      <c r="M418" s="25" t="s">
        <v>1268</v>
      </c>
      <c r="N418" s="25" t="s">
        <v>1268</v>
      </c>
      <c r="O418" s="25" t="s">
        <v>1268</v>
      </c>
      <c r="P418" s="10">
        <v>24927</v>
      </c>
      <c r="Q418" s="12"/>
      <c r="R418" s="13"/>
      <c r="S418" s="13"/>
      <c r="T418" s="13"/>
      <c r="U418" s="13"/>
      <c r="V418" s="13">
        <f t="shared" si="6"/>
        <v>0</v>
      </c>
    </row>
    <row r="419" spans="1:22" s="9" customFormat="1" ht="30" customHeight="1" x14ac:dyDescent="0.4">
      <c r="A419" s="10">
        <v>413</v>
      </c>
      <c r="B419" s="11" t="s">
        <v>1035</v>
      </c>
      <c r="C419" s="11" t="s">
        <v>1035</v>
      </c>
      <c r="D419" s="16" t="s">
        <v>485</v>
      </c>
      <c r="E419" s="10" t="s">
        <v>67</v>
      </c>
      <c r="F419" s="26" t="s">
        <v>1267</v>
      </c>
      <c r="G419" s="25" t="s">
        <v>1272</v>
      </c>
      <c r="H419" s="25" t="s">
        <v>1268</v>
      </c>
      <c r="I419" s="25" t="s">
        <v>1268</v>
      </c>
      <c r="J419" s="25" t="s">
        <v>1268</v>
      </c>
      <c r="K419" s="25" t="s">
        <v>1268</v>
      </c>
      <c r="L419" s="25" t="s">
        <v>1268</v>
      </c>
      <c r="M419" s="25" t="s">
        <v>1268</v>
      </c>
      <c r="N419" s="25" t="s">
        <v>1268</v>
      </c>
      <c r="O419" s="25" t="s">
        <v>1268</v>
      </c>
      <c r="P419" s="10">
        <v>5131</v>
      </c>
      <c r="Q419" s="12"/>
      <c r="R419" s="13"/>
      <c r="S419" s="13"/>
      <c r="T419" s="13"/>
      <c r="U419" s="13"/>
      <c r="V419" s="13">
        <f t="shared" si="6"/>
        <v>0</v>
      </c>
    </row>
    <row r="420" spans="1:22" s="9" customFormat="1" ht="30" customHeight="1" x14ac:dyDescent="0.4">
      <c r="A420" s="10">
        <v>414</v>
      </c>
      <c r="B420" s="11" t="s">
        <v>1035</v>
      </c>
      <c r="C420" s="11" t="s">
        <v>1035</v>
      </c>
      <c r="D420" s="16" t="s">
        <v>486</v>
      </c>
      <c r="E420" s="10" t="s">
        <v>1052</v>
      </c>
      <c r="F420" s="26" t="s">
        <v>1267</v>
      </c>
      <c r="G420" s="25" t="s">
        <v>1272</v>
      </c>
      <c r="H420" s="25" t="s">
        <v>1268</v>
      </c>
      <c r="I420" s="25" t="s">
        <v>1268</v>
      </c>
      <c r="J420" s="25" t="s">
        <v>1268</v>
      </c>
      <c r="K420" s="25" t="s">
        <v>1268</v>
      </c>
      <c r="L420" s="25" t="s">
        <v>1268</v>
      </c>
      <c r="M420" s="25" t="s">
        <v>1268</v>
      </c>
      <c r="N420" s="25" t="s">
        <v>1268</v>
      </c>
      <c r="O420" s="25" t="s">
        <v>1268</v>
      </c>
      <c r="P420" s="10">
        <v>444804</v>
      </c>
      <c r="Q420" s="12"/>
      <c r="R420" s="13"/>
      <c r="S420" s="13"/>
      <c r="T420" s="13"/>
      <c r="U420" s="13"/>
      <c r="V420" s="13">
        <f t="shared" si="6"/>
        <v>0</v>
      </c>
    </row>
    <row r="421" spans="1:22" s="9" customFormat="1" ht="30" customHeight="1" x14ac:dyDescent="0.4">
      <c r="A421" s="10">
        <v>415</v>
      </c>
      <c r="B421" s="11" t="s">
        <v>1035</v>
      </c>
      <c r="C421" s="11" t="s">
        <v>1035</v>
      </c>
      <c r="D421" s="16" t="s">
        <v>487</v>
      </c>
      <c r="E421" s="10" t="s">
        <v>1052</v>
      </c>
      <c r="F421" s="26" t="s">
        <v>1267</v>
      </c>
      <c r="G421" s="25" t="s">
        <v>1272</v>
      </c>
      <c r="H421" s="25" t="s">
        <v>1268</v>
      </c>
      <c r="I421" s="25" t="s">
        <v>1268</v>
      </c>
      <c r="J421" s="25" t="s">
        <v>1268</v>
      </c>
      <c r="K421" s="25" t="s">
        <v>1268</v>
      </c>
      <c r="L421" s="25" t="s">
        <v>1268</v>
      </c>
      <c r="M421" s="25" t="s">
        <v>1268</v>
      </c>
      <c r="N421" s="25" t="s">
        <v>1268</v>
      </c>
      <c r="O421" s="25" t="s">
        <v>1268</v>
      </c>
      <c r="P421" s="10">
        <v>0</v>
      </c>
      <c r="Q421" s="12"/>
      <c r="R421" s="13">
        <v>8</v>
      </c>
      <c r="S421" s="13" t="e">
        <v>#N/A</v>
      </c>
      <c r="T421" s="13" t="e">
        <v>#N/A</v>
      </c>
      <c r="U421" s="13" t="e">
        <v>#N/A</v>
      </c>
      <c r="V421" s="13">
        <f t="shared" si="6"/>
        <v>0</v>
      </c>
    </row>
    <row r="422" spans="1:22" s="9" customFormat="1" ht="30" customHeight="1" x14ac:dyDescent="0.4">
      <c r="A422" s="10">
        <v>416</v>
      </c>
      <c r="B422" s="11" t="s">
        <v>1035</v>
      </c>
      <c r="C422" s="11" t="s">
        <v>1035</v>
      </c>
      <c r="D422" s="16" t="s">
        <v>488</v>
      </c>
      <c r="E422" s="10" t="s">
        <v>1055</v>
      </c>
      <c r="F422" s="26" t="s">
        <v>1267</v>
      </c>
      <c r="G422" s="25" t="s">
        <v>1272</v>
      </c>
      <c r="H422" s="25" t="s">
        <v>1268</v>
      </c>
      <c r="I422" s="25" t="s">
        <v>1268</v>
      </c>
      <c r="J422" s="25" t="s">
        <v>1268</v>
      </c>
      <c r="K422" s="25" t="s">
        <v>1268</v>
      </c>
      <c r="L422" s="25" t="s">
        <v>1268</v>
      </c>
      <c r="M422" s="25" t="s">
        <v>1268</v>
      </c>
      <c r="N422" s="25" t="s">
        <v>1268</v>
      </c>
      <c r="O422" s="25" t="s">
        <v>1268</v>
      </c>
      <c r="P422" s="10">
        <v>262835</v>
      </c>
      <c r="Q422" s="12"/>
      <c r="R422" s="13"/>
      <c r="S422" s="13"/>
      <c r="T422" s="13"/>
      <c r="U422" s="13"/>
      <c r="V422" s="13">
        <f t="shared" si="6"/>
        <v>0</v>
      </c>
    </row>
    <row r="423" spans="1:22" s="9" customFormat="1" ht="30" customHeight="1" x14ac:dyDescent="0.4">
      <c r="A423" s="10">
        <v>417</v>
      </c>
      <c r="B423" s="11" t="s">
        <v>1035</v>
      </c>
      <c r="C423" s="11" t="s">
        <v>1035</v>
      </c>
      <c r="D423" s="16" t="s">
        <v>489</v>
      </c>
      <c r="E423" s="10" t="s">
        <v>1055</v>
      </c>
      <c r="F423" s="26" t="s">
        <v>1267</v>
      </c>
      <c r="G423" s="25" t="s">
        <v>1272</v>
      </c>
      <c r="H423" s="25" t="s">
        <v>1268</v>
      </c>
      <c r="I423" s="25" t="s">
        <v>1268</v>
      </c>
      <c r="J423" s="25" t="s">
        <v>1268</v>
      </c>
      <c r="K423" s="25" t="s">
        <v>1268</v>
      </c>
      <c r="L423" s="25" t="s">
        <v>1268</v>
      </c>
      <c r="M423" s="25" t="s">
        <v>1268</v>
      </c>
      <c r="N423" s="25" t="s">
        <v>1268</v>
      </c>
      <c r="O423" s="25" t="s">
        <v>1268</v>
      </c>
      <c r="P423" s="10">
        <v>310499</v>
      </c>
      <c r="Q423" s="12"/>
      <c r="R423" s="13"/>
      <c r="S423" s="13"/>
      <c r="T423" s="13"/>
      <c r="U423" s="13"/>
      <c r="V423" s="13">
        <f t="shared" si="6"/>
        <v>0</v>
      </c>
    </row>
    <row r="424" spans="1:22" s="9" customFormat="1" ht="30" customHeight="1" x14ac:dyDescent="0.4">
      <c r="A424" s="10">
        <v>418</v>
      </c>
      <c r="B424" s="11" t="s">
        <v>1035</v>
      </c>
      <c r="C424" s="11" t="s">
        <v>1035</v>
      </c>
      <c r="D424" s="16" t="s">
        <v>490</v>
      </c>
      <c r="E424" s="10" t="s">
        <v>67</v>
      </c>
      <c r="F424" s="26" t="s">
        <v>1267</v>
      </c>
      <c r="G424" s="25" t="s">
        <v>1272</v>
      </c>
      <c r="H424" s="25" t="s">
        <v>1268</v>
      </c>
      <c r="I424" s="25" t="s">
        <v>1268</v>
      </c>
      <c r="J424" s="25" t="s">
        <v>1268</v>
      </c>
      <c r="K424" s="25" t="s">
        <v>1268</v>
      </c>
      <c r="L424" s="25" t="s">
        <v>1268</v>
      </c>
      <c r="M424" s="25" t="s">
        <v>1268</v>
      </c>
      <c r="N424" s="25" t="s">
        <v>1268</v>
      </c>
      <c r="O424" s="25" t="s">
        <v>1268</v>
      </c>
      <c r="P424" s="10">
        <v>25489</v>
      </c>
      <c r="Q424" s="12"/>
      <c r="R424" s="13"/>
      <c r="S424" s="13"/>
      <c r="T424" s="13"/>
      <c r="U424" s="13"/>
      <c r="V424" s="13">
        <f t="shared" si="6"/>
        <v>0</v>
      </c>
    </row>
    <row r="425" spans="1:22" s="9" customFormat="1" ht="30" customHeight="1" x14ac:dyDescent="0.4">
      <c r="A425" s="10">
        <v>419</v>
      </c>
      <c r="B425" s="11" t="s">
        <v>1035</v>
      </c>
      <c r="C425" s="11" t="s">
        <v>1035</v>
      </c>
      <c r="D425" s="16" t="s">
        <v>491</v>
      </c>
      <c r="E425" s="10" t="s">
        <v>67</v>
      </c>
      <c r="F425" s="26" t="s">
        <v>1267</v>
      </c>
      <c r="G425" s="25" t="s">
        <v>1272</v>
      </c>
      <c r="H425" s="25" t="s">
        <v>1268</v>
      </c>
      <c r="I425" s="25" t="s">
        <v>1268</v>
      </c>
      <c r="J425" s="25" t="s">
        <v>1268</v>
      </c>
      <c r="K425" s="25" t="s">
        <v>1268</v>
      </c>
      <c r="L425" s="25" t="s">
        <v>1268</v>
      </c>
      <c r="M425" s="25" t="s">
        <v>1268</v>
      </c>
      <c r="N425" s="25" t="s">
        <v>1268</v>
      </c>
      <c r="O425" s="25" t="s">
        <v>1268</v>
      </c>
      <c r="P425" s="10">
        <v>48497</v>
      </c>
      <c r="Q425" s="12"/>
      <c r="R425" s="13"/>
      <c r="S425" s="13"/>
      <c r="T425" s="13"/>
      <c r="U425" s="13"/>
      <c r="V425" s="13">
        <f t="shared" si="6"/>
        <v>0</v>
      </c>
    </row>
    <row r="426" spans="1:22" s="9" customFormat="1" ht="30" customHeight="1" x14ac:dyDescent="0.4">
      <c r="A426" s="10">
        <v>420</v>
      </c>
      <c r="B426" s="11" t="s">
        <v>1035</v>
      </c>
      <c r="C426" s="11" t="s">
        <v>1035</v>
      </c>
      <c r="D426" s="16" t="s">
        <v>492</v>
      </c>
      <c r="E426" s="10" t="s">
        <v>1052</v>
      </c>
      <c r="F426" s="26" t="s">
        <v>1267</v>
      </c>
      <c r="G426" s="25" t="s">
        <v>1272</v>
      </c>
      <c r="H426" s="25" t="s">
        <v>1268</v>
      </c>
      <c r="I426" s="25" t="s">
        <v>1268</v>
      </c>
      <c r="J426" s="25" t="s">
        <v>1268</v>
      </c>
      <c r="K426" s="25" t="s">
        <v>1268</v>
      </c>
      <c r="L426" s="25" t="s">
        <v>1268</v>
      </c>
      <c r="M426" s="25" t="s">
        <v>1268</v>
      </c>
      <c r="N426" s="25" t="s">
        <v>1268</v>
      </c>
      <c r="O426" s="25" t="s">
        <v>1268</v>
      </c>
      <c r="P426" s="10">
        <v>68409</v>
      </c>
      <c r="Q426" s="12"/>
      <c r="R426" s="13"/>
      <c r="S426" s="13"/>
      <c r="T426" s="13"/>
      <c r="U426" s="13"/>
      <c r="V426" s="13">
        <f t="shared" si="6"/>
        <v>0</v>
      </c>
    </row>
    <row r="427" spans="1:22" s="9" customFormat="1" ht="30" customHeight="1" x14ac:dyDescent="0.4">
      <c r="A427" s="10">
        <v>421</v>
      </c>
      <c r="B427" s="11" t="s">
        <v>1035</v>
      </c>
      <c r="C427" s="11" t="s">
        <v>1035</v>
      </c>
      <c r="D427" s="16" t="s">
        <v>493</v>
      </c>
      <c r="E427" s="10" t="s">
        <v>1065</v>
      </c>
      <c r="F427" s="26" t="s">
        <v>1267</v>
      </c>
      <c r="G427" s="25" t="s">
        <v>1272</v>
      </c>
      <c r="H427" s="25" t="s">
        <v>1268</v>
      </c>
      <c r="I427" s="25" t="s">
        <v>1268</v>
      </c>
      <c r="J427" s="25" t="s">
        <v>1268</v>
      </c>
      <c r="K427" s="25" t="s">
        <v>1268</v>
      </c>
      <c r="L427" s="25" t="s">
        <v>1268</v>
      </c>
      <c r="M427" s="25" t="s">
        <v>1268</v>
      </c>
      <c r="N427" s="25" t="s">
        <v>1268</v>
      </c>
      <c r="O427" s="25" t="s">
        <v>1268</v>
      </c>
      <c r="P427" s="10">
        <v>852204</v>
      </c>
      <c r="Q427" s="12"/>
      <c r="R427" s="13"/>
      <c r="S427" s="13"/>
      <c r="T427" s="13"/>
      <c r="U427" s="13"/>
      <c r="V427" s="13">
        <f t="shared" si="6"/>
        <v>0</v>
      </c>
    </row>
    <row r="428" spans="1:22" s="9" customFormat="1" ht="30" customHeight="1" x14ac:dyDescent="0.4">
      <c r="A428" s="10">
        <v>422</v>
      </c>
      <c r="B428" s="11" t="s">
        <v>1035</v>
      </c>
      <c r="C428" s="11" t="s">
        <v>1035</v>
      </c>
      <c r="D428" s="16" t="s">
        <v>494</v>
      </c>
      <c r="E428" s="10" t="s">
        <v>1054</v>
      </c>
      <c r="F428" s="26" t="s">
        <v>1267</v>
      </c>
      <c r="G428" s="25" t="s">
        <v>1272</v>
      </c>
      <c r="H428" s="25" t="s">
        <v>1268</v>
      </c>
      <c r="I428" s="25" t="s">
        <v>1268</v>
      </c>
      <c r="J428" s="25" t="s">
        <v>1268</v>
      </c>
      <c r="K428" s="25" t="s">
        <v>1268</v>
      </c>
      <c r="L428" s="25" t="s">
        <v>1268</v>
      </c>
      <c r="M428" s="25" t="s">
        <v>1268</v>
      </c>
      <c r="N428" s="25" t="s">
        <v>1268</v>
      </c>
      <c r="O428" s="25" t="s">
        <v>1268</v>
      </c>
      <c r="P428" s="10">
        <v>283471</v>
      </c>
      <c r="Q428" s="12"/>
      <c r="R428" s="13"/>
      <c r="S428" s="13"/>
      <c r="T428" s="13"/>
      <c r="U428" s="13"/>
      <c r="V428" s="13">
        <f t="shared" si="6"/>
        <v>0</v>
      </c>
    </row>
    <row r="429" spans="1:22" s="9" customFormat="1" ht="30" customHeight="1" x14ac:dyDescent="0.4">
      <c r="A429" s="10">
        <v>423</v>
      </c>
      <c r="B429" s="11" t="s">
        <v>1035</v>
      </c>
      <c r="C429" s="11" t="s">
        <v>1035</v>
      </c>
      <c r="D429" s="16" t="s">
        <v>495</v>
      </c>
      <c r="E429" s="10" t="s">
        <v>1054</v>
      </c>
      <c r="F429" s="26" t="s">
        <v>1267</v>
      </c>
      <c r="G429" s="25" t="s">
        <v>1272</v>
      </c>
      <c r="H429" s="25" t="s">
        <v>1268</v>
      </c>
      <c r="I429" s="25" t="s">
        <v>1268</v>
      </c>
      <c r="J429" s="25" t="s">
        <v>1268</v>
      </c>
      <c r="K429" s="12">
        <v>8.82</v>
      </c>
      <c r="L429" s="25" t="s">
        <v>1268</v>
      </c>
      <c r="M429" s="25" t="s">
        <v>1268</v>
      </c>
      <c r="N429" s="25" t="s">
        <v>1268</v>
      </c>
      <c r="O429" s="25" t="s">
        <v>1268</v>
      </c>
      <c r="P429" s="10">
        <v>803808</v>
      </c>
      <c r="Q429" s="12">
        <v>2430</v>
      </c>
      <c r="R429" s="13">
        <v>5</v>
      </c>
      <c r="S429" s="13">
        <v>8.82</v>
      </c>
      <c r="T429" s="13">
        <v>2430</v>
      </c>
      <c r="U429" s="13">
        <v>-3.8200000000000003</v>
      </c>
      <c r="V429" s="13">
        <f t="shared" si="6"/>
        <v>1215</v>
      </c>
    </row>
    <row r="430" spans="1:22" s="9" customFormat="1" ht="30" customHeight="1" x14ac:dyDescent="0.4">
      <c r="A430" s="10">
        <v>424</v>
      </c>
      <c r="B430" s="11" t="s">
        <v>1035</v>
      </c>
      <c r="C430" s="11" t="s">
        <v>1035</v>
      </c>
      <c r="D430" s="16" t="s">
        <v>496</v>
      </c>
      <c r="E430" s="10" t="s">
        <v>1055</v>
      </c>
      <c r="F430" s="26" t="s">
        <v>1267</v>
      </c>
      <c r="G430" s="25" t="s">
        <v>1272</v>
      </c>
      <c r="H430" s="25" t="s">
        <v>1268</v>
      </c>
      <c r="I430" s="25" t="s">
        <v>1268</v>
      </c>
      <c r="J430" s="25" t="s">
        <v>1268</v>
      </c>
      <c r="K430" s="12">
        <v>8.39</v>
      </c>
      <c r="L430" s="25" t="s">
        <v>1268</v>
      </c>
      <c r="M430" s="25" t="s">
        <v>1268</v>
      </c>
      <c r="N430" s="25" t="s">
        <v>1268</v>
      </c>
      <c r="O430" s="25" t="s">
        <v>1268</v>
      </c>
      <c r="P430" s="10">
        <v>207643</v>
      </c>
      <c r="Q430" s="12">
        <v>1890</v>
      </c>
      <c r="R430" s="13">
        <v>6</v>
      </c>
      <c r="S430" s="13">
        <v>8.39</v>
      </c>
      <c r="T430" s="13">
        <v>1890</v>
      </c>
      <c r="U430" s="13">
        <v>-2.3900000000000006</v>
      </c>
      <c r="V430" s="13">
        <f t="shared" si="6"/>
        <v>945</v>
      </c>
    </row>
    <row r="431" spans="1:22" s="9" customFormat="1" ht="30" customHeight="1" x14ac:dyDescent="0.4">
      <c r="A431" s="10">
        <v>425</v>
      </c>
      <c r="B431" s="11" t="s">
        <v>1035</v>
      </c>
      <c r="C431" s="11" t="s">
        <v>1035</v>
      </c>
      <c r="D431" s="16" t="s">
        <v>497</v>
      </c>
      <c r="E431" s="10" t="s">
        <v>1054</v>
      </c>
      <c r="F431" s="26" t="s">
        <v>1267</v>
      </c>
      <c r="G431" s="25" t="s">
        <v>1272</v>
      </c>
      <c r="H431" s="25" t="s">
        <v>1268</v>
      </c>
      <c r="I431" s="25" t="s">
        <v>1268</v>
      </c>
      <c r="J431" s="25" t="s">
        <v>1268</v>
      </c>
      <c r="K431" s="25" t="s">
        <v>1268</v>
      </c>
      <c r="L431" s="25" t="s">
        <v>1268</v>
      </c>
      <c r="M431" s="25" t="s">
        <v>1268</v>
      </c>
      <c r="N431" s="25" t="s">
        <v>1268</v>
      </c>
      <c r="O431" s="25" t="s">
        <v>1268</v>
      </c>
      <c r="P431" s="10">
        <v>827944</v>
      </c>
      <c r="Q431" s="12"/>
      <c r="R431" s="13"/>
      <c r="S431" s="13"/>
      <c r="T431" s="13"/>
      <c r="U431" s="13"/>
      <c r="V431" s="13">
        <f t="shared" si="6"/>
        <v>0</v>
      </c>
    </row>
    <row r="432" spans="1:22" s="9" customFormat="1" ht="30" customHeight="1" x14ac:dyDescent="0.4">
      <c r="A432" s="10">
        <v>426</v>
      </c>
      <c r="B432" s="11" t="s">
        <v>1035</v>
      </c>
      <c r="C432" s="11" t="s">
        <v>1035</v>
      </c>
      <c r="D432" s="16" t="s">
        <v>498</v>
      </c>
      <c r="E432" s="10" t="s">
        <v>1054</v>
      </c>
      <c r="F432" s="26" t="s">
        <v>1267</v>
      </c>
      <c r="G432" s="25" t="s">
        <v>1272</v>
      </c>
      <c r="H432" s="25" t="s">
        <v>1268</v>
      </c>
      <c r="I432" s="25" t="s">
        <v>1268</v>
      </c>
      <c r="J432" s="25" t="s">
        <v>1268</v>
      </c>
      <c r="K432" s="25" t="s">
        <v>1268</v>
      </c>
      <c r="L432" s="25" t="s">
        <v>1268</v>
      </c>
      <c r="M432" s="25" t="s">
        <v>1268</v>
      </c>
      <c r="N432" s="25" t="s">
        <v>1268</v>
      </c>
      <c r="O432" s="25" t="s">
        <v>1268</v>
      </c>
      <c r="P432" s="10">
        <v>357632</v>
      </c>
      <c r="Q432" s="12"/>
      <c r="R432" s="13"/>
      <c r="S432" s="13"/>
      <c r="T432" s="13"/>
      <c r="U432" s="13"/>
      <c r="V432" s="13">
        <f t="shared" si="6"/>
        <v>0</v>
      </c>
    </row>
    <row r="433" spans="1:22" s="9" customFormat="1" ht="30" customHeight="1" x14ac:dyDescent="0.4">
      <c r="A433" s="10">
        <v>427</v>
      </c>
      <c r="B433" s="11" t="s">
        <v>1035</v>
      </c>
      <c r="C433" s="11" t="s">
        <v>1035</v>
      </c>
      <c r="D433" s="16" t="s">
        <v>499</v>
      </c>
      <c r="E433" s="10" t="s">
        <v>1054</v>
      </c>
      <c r="F433" s="26" t="s">
        <v>1267</v>
      </c>
      <c r="G433" s="25" t="s">
        <v>1272</v>
      </c>
      <c r="H433" s="25" t="s">
        <v>1268</v>
      </c>
      <c r="I433" s="25" t="s">
        <v>1268</v>
      </c>
      <c r="J433" s="25" t="s">
        <v>1268</v>
      </c>
      <c r="K433" s="25" t="s">
        <v>1268</v>
      </c>
      <c r="L433" s="25" t="s">
        <v>1268</v>
      </c>
      <c r="M433" s="25" t="s">
        <v>1268</v>
      </c>
      <c r="N433" s="25" t="s">
        <v>1268</v>
      </c>
      <c r="O433" s="25" t="s">
        <v>1268</v>
      </c>
      <c r="P433" s="10">
        <v>425637</v>
      </c>
      <c r="Q433" s="12"/>
      <c r="R433" s="13"/>
      <c r="S433" s="13"/>
      <c r="T433" s="13"/>
      <c r="U433" s="13"/>
      <c r="V433" s="13">
        <f t="shared" si="6"/>
        <v>0</v>
      </c>
    </row>
    <row r="434" spans="1:22" s="9" customFormat="1" ht="30" customHeight="1" x14ac:dyDescent="0.4">
      <c r="A434" s="10">
        <v>428</v>
      </c>
      <c r="B434" s="11" t="s">
        <v>1035</v>
      </c>
      <c r="C434" s="11" t="s">
        <v>1035</v>
      </c>
      <c r="D434" s="16" t="s">
        <v>500</v>
      </c>
      <c r="E434" s="10" t="s">
        <v>1057</v>
      </c>
      <c r="F434" s="26" t="s">
        <v>1267</v>
      </c>
      <c r="G434" s="25" t="s">
        <v>1272</v>
      </c>
      <c r="H434" s="25" t="s">
        <v>1268</v>
      </c>
      <c r="I434" s="25" t="s">
        <v>1268</v>
      </c>
      <c r="J434" s="25" t="s">
        <v>1268</v>
      </c>
      <c r="K434" s="12">
        <v>9.16</v>
      </c>
      <c r="L434" s="25" t="s">
        <v>1268</v>
      </c>
      <c r="M434" s="25" t="s">
        <v>1268</v>
      </c>
      <c r="N434" s="25" t="s">
        <v>1268</v>
      </c>
      <c r="O434" s="25" t="s">
        <v>1268</v>
      </c>
      <c r="P434" s="10">
        <v>459389</v>
      </c>
      <c r="Q434" s="12">
        <v>1710</v>
      </c>
      <c r="R434" s="13">
        <v>7.5</v>
      </c>
      <c r="S434" s="13">
        <v>9.16</v>
      </c>
      <c r="T434" s="13">
        <v>1710</v>
      </c>
      <c r="U434" s="13">
        <v>-1.6600000000000001</v>
      </c>
      <c r="V434" s="13">
        <f t="shared" si="6"/>
        <v>855</v>
      </c>
    </row>
    <row r="435" spans="1:22" s="9" customFormat="1" ht="30" customHeight="1" x14ac:dyDescent="0.4">
      <c r="A435" s="10">
        <v>429</v>
      </c>
      <c r="B435" s="11" t="s">
        <v>1036</v>
      </c>
      <c r="C435" s="11" t="s">
        <v>1036</v>
      </c>
      <c r="D435" s="16" t="s">
        <v>501</v>
      </c>
      <c r="E435" s="10" t="s">
        <v>65</v>
      </c>
      <c r="F435" s="26" t="s">
        <v>1267</v>
      </c>
      <c r="G435" s="25" t="s">
        <v>1272</v>
      </c>
      <c r="H435" s="25" t="s">
        <v>1268</v>
      </c>
      <c r="I435" s="25" t="s">
        <v>1268</v>
      </c>
      <c r="J435" s="25" t="s">
        <v>1268</v>
      </c>
      <c r="K435" s="25" t="s">
        <v>1268</v>
      </c>
      <c r="L435" s="25" t="s">
        <v>1268</v>
      </c>
      <c r="M435" s="25" t="s">
        <v>1268</v>
      </c>
      <c r="N435" s="25" t="s">
        <v>1268</v>
      </c>
      <c r="O435" s="25" t="s">
        <v>1268</v>
      </c>
      <c r="P435" s="10">
        <v>17142</v>
      </c>
      <c r="Q435" s="12"/>
      <c r="R435" s="13"/>
      <c r="S435" s="13"/>
      <c r="T435" s="13"/>
      <c r="U435" s="13"/>
      <c r="V435" s="13">
        <f t="shared" si="6"/>
        <v>0</v>
      </c>
    </row>
    <row r="436" spans="1:22" s="9" customFormat="1" ht="30" customHeight="1" x14ac:dyDescent="0.4">
      <c r="A436" s="10">
        <v>430</v>
      </c>
      <c r="B436" s="11" t="s">
        <v>1036</v>
      </c>
      <c r="C436" s="11" t="s">
        <v>1036</v>
      </c>
      <c r="D436" s="16" t="s">
        <v>502</v>
      </c>
      <c r="E436" s="10" t="s">
        <v>1052</v>
      </c>
      <c r="F436" s="26" t="s">
        <v>1267</v>
      </c>
      <c r="G436" s="25" t="s">
        <v>1272</v>
      </c>
      <c r="H436" s="25" t="s">
        <v>1268</v>
      </c>
      <c r="I436" s="25" t="s">
        <v>1268</v>
      </c>
      <c r="J436" s="25" t="s">
        <v>1268</v>
      </c>
      <c r="K436" s="25" t="s">
        <v>1268</v>
      </c>
      <c r="L436" s="25" t="s">
        <v>1268</v>
      </c>
      <c r="M436" s="25" t="s">
        <v>1268</v>
      </c>
      <c r="N436" s="25" t="s">
        <v>1268</v>
      </c>
      <c r="O436" s="25" t="s">
        <v>1268</v>
      </c>
      <c r="P436" s="10">
        <v>219435</v>
      </c>
      <c r="Q436" s="12"/>
      <c r="R436" s="13"/>
      <c r="S436" s="13"/>
      <c r="T436" s="13"/>
      <c r="U436" s="13"/>
      <c r="V436" s="13">
        <f t="shared" si="6"/>
        <v>0</v>
      </c>
    </row>
    <row r="437" spans="1:22" s="9" customFormat="1" ht="30" customHeight="1" x14ac:dyDescent="0.4">
      <c r="A437" s="10">
        <v>431</v>
      </c>
      <c r="B437" s="11" t="s">
        <v>1036</v>
      </c>
      <c r="C437" s="11" t="s">
        <v>1036</v>
      </c>
      <c r="D437" s="16" t="s">
        <v>503</v>
      </c>
      <c r="E437" s="10" t="s">
        <v>1052</v>
      </c>
      <c r="F437" s="26" t="s">
        <v>1267</v>
      </c>
      <c r="G437" s="25" t="s">
        <v>1272</v>
      </c>
      <c r="H437" s="25" t="s">
        <v>1268</v>
      </c>
      <c r="I437" s="25" t="s">
        <v>1268</v>
      </c>
      <c r="J437" s="25" t="s">
        <v>1268</v>
      </c>
      <c r="K437" s="25" t="s">
        <v>1268</v>
      </c>
      <c r="L437" s="25" t="s">
        <v>1268</v>
      </c>
      <c r="M437" s="25" t="s">
        <v>1268</v>
      </c>
      <c r="N437" s="25" t="s">
        <v>1268</v>
      </c>
      <c r="O437" s="25" t="s">
        <v>1268</v>
      </c>
      <c r="P437" s="10">
        <v>390059</v>
      </c>
      <c r="Q437" s="12"/>
      <c r="R437" s="13"/>
      <c r="S437" s="13"/>
      <c r="T437" s="13"/>
      <c r="U437" s="13"/>
      <c r="V437" s="13">
        <f t="shared" si="6"/>
        <v>0</v>
      </c>
    </row>
    <row r="438" spans="1:22" s="9" customFormat="1" ht="30" customHeight="1" x14ac:dyDescent="0.4">
      <c r="A438" s="10">
        <v>432</v>
      </c>
      <c r="B438" s="11" t="s">
        <v>1036</v>
      </c>
      <c r="C438" s="11" t="s">
        <v>1036</v>
      </c>
      <c r="D438" s="16" t="s">
        <v>504</v>
      </c>
      <c r="E438" s="10" t="s">
        <v>1054</v>
      </c>
      <c r="F438" s="26" t="s">
        <v>1267</v>
      </c>
      <c r="G438" s="25" t="s">
        <v>1272</v>
      </c>
      <c r="H438" s="25" t="s">
        <v>1268</v>
      </c>
      <c r="I438" s="25" t="s">
        <v>1268</v>
      </c>
      <c r="J438" s="25" t="s">
        <v>1268</v>
      </c>
      <c r="K438" s="22">
        <v>6.8</v>
      </c>
      <c r="L438" s="25" t="s">
        <v>1268</v>
      </c>
      <c r="M438" s="25" t="s">
        <v>1268</v>
      </c>
      <c r="N438" s="25" t="s">
        <v>1268</v>
      </c>
      <c r="O438" s="25" t="s">
        <v>1268</v>
      </c>
      <c r="P438" s="10">
        <v>197174</v>
      </c>
      <c r="Q438" s="12">
        <v>1440</v>
      </c>
      <c r="R438" s="13">
        <v>5</v>
      </c>
      <c r="S438" s="13">
        <v>6.8</v>
      </c>
      <c r="T438" s="13">
        <v>1440</v>
      </c>
      <c r="U438" s="13">
        <v>-1.7999999999999998</v>
      </c>
      <c r="V438" s="13">
        <f t="shared" si="6"/>
        <v>720</v>
      </c>
    </row>
    <row r="439" spans="1:22" s="9" customFormat="1" ht="30" customHeight="1" x14ac:dyDescent="0.4">
      <c r="A439" s="10">
        <v>433</v>
      </c>
      <c r="B439" s="11" t="s">
        <v>1036</v>
      </c>
      <c r="C439" s="11" t="s">
        <v>1036</v>
      </c>
      <c r="D439" s="16" t="s">
        <v>505</v>
      </c>
      <c r="E439" s="10" t="s">
        <v>1055</v>
      </c>
      <c r="F439" s="26" t="s">
        <v>1267</v>
      </c>
      <c r="G439" s="25" t="s">
        <v>1272</v>
      </c>
      <c r="H439" s="25" t="s">
        <v>1268</v>
      </c>
      <c r="I439" s="25" t="s">
        <v>1268</v>
      </c>
      <c r="J439" s="25" t="s">
        <v>1268</v>
      </c>
      <c r="K439" s="22">
        <v>10.199999999999999</v>
      </c>
      <c r="L439" s="25" t="s">
        <v>1268</v>
      </c>
      <c r="M439" s="25" t="s">
        <v>1268</v>
      </c>
      <c r="N439" s="25" t="s">
        <v>1268</v>
      </c>
      <c r="O439" s="25" t="s">
        <v>1268</v>
      </c>
      <c r="P439" s="10">
        <v>169513</v>
      </c>
      <c r="Q439" s="12">
        <v>2790</v>
      </c>
      <c r="R439" s="13">
        <v>6</v>
      </c>
      <c r="S439" s="13">
        <v>10.199999999999999</v>
      </c>
      <c r="T439" s="13">
        <v>2790</v>
      </c>
      <c r="U439" s="13">
        <v>-4.1999999999999993</v>
      </c>
      <c r="V439" s="13">
        <f t="shared" si="6"/>
        <v>1395</v>
      </c>
    </row>
    <row r="440" spans="1:22" s="9" customFormat="1" ht="30" customHeight="1" x14ac:dyDescent="0.4">
      <c r="A440" s="10">
        <v>434</v>
      </c>
      <c r="B440" s="11" t="s">
        <v>1036</v>
      </c>
      <c r="C440" s="11" t="s">
        <v>1036</v>
      </c>
      <c r="D440" s="16" t="s">
        <v>506</v>
      </c>
      <c r="E440" s="10" t="s">
        <v>1055</v>
      </c>
      <c r="F440" s="26" t="s">
        <v>1267</v>
      </c>
      <c r="G440" s="25" t="s">
        <v>1272</v>
      </c>
      <c r="H440" s="25" t="s">
        <v>1268</v>
      </c>
      <c r="I440" s="25" t="s">
        <v>1268</v>
      </c>
      <c r="J440" s="25" t="s">
        <v>1268</v>
      </c>
      <c r="K440" s="22">
        <v>7.2</v>
      </c>
      <c r="L440" s="25" t="s">
        <v>1268</v>
      </c>
      <c r="M440" s="25" t="s">
        <v>1268</v>
      </c>
      <c r="N440" s="25" t="s">
        <v>1268</v>
      </c>
      <c r="O440" s="25" t="s">
        <v>1268</v>
      </c>
      <c r="P440" s="10">
        <v>168990</v>
      </c>
      <c r="Q440" s="12">
        <v>1350</v>
      </c>
      <c r="R440" s="13">
        <v>6</v>
      </c>
      <c r="S440" s="13">
        <v>7.2</v>
      </c>
      <c r="T440" s="13">
        <v>1350</v>
      </c>
      <c r="U440" s="13">
        <v>-1.2000000000000002</v>
      </c>
      <c r="V440" s="13">
        <f t="shared" si="6"/>
        <v>675</v>
      </c>
    </row>
    <row r="441" spans="1:22" s="9" customFormat="1" ht="30" customHeight="1" x14ac:dyDescent="0.4">
      <c r="A441" s="10">
        <v>435</v>
      </c>
      <c r="B441" s="11" t="s">
        <v>1036</v>
      </c>
      <c r="C441" s="11" t="s">
        <v>1036</v>
      </c>
      <c r="D441" s="16" t="s">
        <v>507</v>
      </c>
      <c r="E441" s="10" t="s">
        <v>1057</v>
      </c>
      <c r="F441" s="26" t="s">
        <v>1267</v>
      </c>
      <c r="G441" s="25" t="s">
        <v>1272</v>
      </c>
      <c r="H441" s="25" t="s">
        <v>1268</v>
      </c>
      <c r="I441" s="25" t="s">
        <v>1268</v>
      </c>
      <c r="J441" s="25" t="s">
        <v>1268</v>
      </c>
      <c r="K441" s="25" t="s">
        <v>1268</v>
      </c>
      <c r="L441" s="25" t="s">
        <v>1268</v>
      </c>
      <c r="M441" s="25" t="s">
        <v>1268</v>
      </c>
      <c r="N441" s="25" t="s">
        <v>1268</v>
      </c>
      <c r="O441" s="25" t="s">
        <v>1268</v>
      </c>
      <c r="P441" s="10">
        <v>178276</v>
      </c>
      <c r="Q441" s="12"/>
      <c r="R441" s="13"/>
      <c r="S441" s="13"/>
      <c r="T441" s="13"/>
      <c r="U441" s="13"/>
      <c r="V441" s="13">
        <f t="shared" si="6"/>
        <v>0</v>
      </c>
    </row>
    <row r="442" spans="1:22" s="9" customFormat="1" ht="30" customHeight="1" x14ac:dyDescent="0.4">
      <c r="A442" s="10">
        <v>436</v>
      </c>
      <c r="B442" s="11" t="s">
        <v>1036</v>
      </c>
      <c r="C442" s="11" t="s">
        <v>1129</v>
      </c>
      <c r="D442" s="16" t="s">
        <v>508</v>
      </c>
      <c r="E442" s="10" t="s">
        <v>67</v>
      </c>
      <c r="F442" s="26" t="s">
        <v>1267</v>
      </c>
      <c r="G442" s="25" t="s">
        <v>1272</v>
      </c>
      <c r="H442" s="25" t="s">
        <v>1268</v>
      </c>
      <c r="I442" s="25" t="s">
        <v>1268</v>
      </c>
      <c r="J442" s="25" t="s">
        <v>1268</v>
      </c>
      <c r="K442" s="22">
        <v>2.2000000000000002</v>
      </c>
      <c r="L442" s="25" t="s">
        <v>1268</v>
      </c>
      <c r="M442" s="25" t="s">
        <v>1268</v>
      </c>
      <c r="N442" s="25" t="s">
        <v>1268</v>
      </c>
      <c r="O442" s="25" t="s">
        <v>1268</v>
      </c>
      <c r="P442" s="10">
        <v>44934</v>
      </c>
      <c r="Q442" s="12">
        <v>720</v>
      </c>
      <c r="R442" s="13">
        <v>1</v>
      </c>
      <c r="S442" s="13">
        <v>2.2000000000000002</v>
      </c>
      <c r="T442" s="13">
        <v>720</v>
      </c>
      <c r="U442" s="13">
        <v>-1.2000000000000002</v>
      </c>
      <c r="V442" s="13">
        <f t="shared" si="6"/>
        <v>360</v>
      </c>
    </row>
    <row r="443" spans="1:22" s="9" customFormat="1" ht="30" customHeight="1" x14ac:dyDescent="0.4">
      <c r="A443" s="10">
        <v>437</v>
      </c>
      <c r="B443" s="11" t="s">
        <v>1036</v>
      </c>
      <c r="C443" s="11" t="s">
        <v>1129</v>
      </c>
      <c r="D443" s="16" t="s">
        <v>509</v>
      </c>
      <c r="E443" s="10" t="s">
        <v>1054</v>
      </c>
      <c r="F443" s="26" t="s">
        <v>1267</v>
      </c>
      <c r="G443" s="25" t="s">
        <v>1272</v>
      </c>
      <c r="H443" s="25" t="s">
        <v>1268</v>
      </c>
      <c r="I443" s="25" t="s">
        <v>1268</v>
      </c>
      <c r="J443" s="25" t="s">
        <v>1268</v>
      </c>
      <c r="K443" s="25" t="s">
        <v>1268</v>
      </c>
      <c r="L443" s="25" t="s">
        <v>1268</v>
      </c>
      <c r="M443" s="25" t="s">
        <v>1268</v>
      </c>
      <c r="N443" s="25" t="s">
        <v>1268</v>
      </c>
      <c r="O443" s="25" t="s">
        <v>1268</v>
      </c>
      <c r="P443" s="10">
        <v>94733</v>
      </c>
      <c r="Q443" s="12"/>
      <c r="R443" s="13"/>
      <c r="S443" s="13"/>
      <c r="T443" s="13"/>
      <c r="U443" s="13"/>
      <c r="V443" s="13">
        <f t="shared" si="6"/>
        <v>0</v>
      </c>
    </row>
    <row r="444" spans="1:22" s="9" customFormat="1" ht="30" customHeight="1" x14ac:dyDescent="0.4">
      <c r="A444" s="10">
        <v>438</v>
      </c>
      <c r="B444" s="11" t="s">
        <v>1036</v>
      </c>
      <c r="C444" s="11" t="s">
        <v>1129</v>
      </c>
      <c r="D444" s="16" t="s">
        <v>510</v>
      </c>
      <c r="E444" s="10" t="s">
        <v>1055</v>
      </c>
      <c r="F444" s="26" t="s">
        <v>1267</v>
      </c>
      <c r="G444" s="25" t="s">
        <v>1272</v>
      </c>
      <c r="H444" s="25" t="s">
        <v>1268</v>
      </c>
      <c r="I444" s="25" t="s">
        <v>1268</v>
      </c>
      <c r="J444" s="25" t="s">
        <v>1268</v>
      </c>
      <c r="K444" s="22">
        <v>5.3</v>
      </c>
      <c r="L444" s="25" t="s">
        <v>1268</v>
      </c>
      <c r="M444" s="25" t="s">
        <v>1268</v>
      </c>
      <c r="N444" s="25" t="s">
        <v>1268</v>
      </c>
      <c r="O444" s="25" t="s">
        <v>1268</v>
      </c>
      <c r="P444" s="10">
        <v>147019</v>
      </c>
      <c r="Q444" s="12">
        <v>360</v>
      </c>
      <c r="R444" s="13">
        <v>6</v>
      </c>
      <c r="S444" s="13">
        <v>5.3</v>
      </c>
      <c r="T444" s="13">
        <v>360</v>
      </c>
      <c r="U444" s="13">
        <v>0.70000000000000018</v>
      </c>
      <c r="V444" s="13">
        <f t="shared" si="6"/>
        <v>180</v>
      </c>
    </row>
    <row r="445" spans="1:22" s="9" customFormat="1" ht="30" customHeight="1" x14ac:dyDescent="0.4">
      <c r="A445" s="10">
        <v>439</v>
      </c>
      <c r="B445" s="11" t="s">
        <v>1037</v>
      </c>
      <c r="C445" s="11" t="s">
        <v>1120</v>
      </c>
      <c r="D445" s="16" t="s">
        <v>511</v>
      </c>
      <c r="E445" s="10" t="s">
        <v>1067</v>
      </c>
      <c r="F445" s="26" t="s">
        <v>1267</v>
      </c>
      <c r="G445" s="25" t="s">
        <v>1272</v>
      </c>
      <c r="H445" s="25" t="s">
        <v>1268</v>
      </c>
      <c r="I445" s="25" t="s">
        <v>1268</v>
      </c>
      <c r="J445" s="25" t="s">
        <v>1268</v>
      </c>
      <c r="K445" s="25" t="s">
        <v>1268</v>
      </c>
      <c r="L445" s="25" t="s">
        <v>1268</v>
      </c>
      <c r="M445" s="25" t="s">
        <v>1268</v>
      </c>
      <c r="N445" s="25" t="s">
        <v>1268</v>
      </c>
      <c r="O445" s="25" t="s">
        <v>1268</v>
      </c>
      <c r="P445" s="10">
        <v>66269</v>
      </c>
      <c r="Q445" s="12"/>
      <c r="R445" s="13"/>
      <c r="S445" s="13"/>
      <c r="T445" s="13"/>
      <c r="U445" s="13"/>
      <c r="V445" s="13">
        <f t="shared" si="6"/>
        <v>0</v>
      </c>
    </row>
    <row r="446" spans="1:22" s="9" customFormat="1" ht="30" customHeight="1" x14ac:dyDescent="0.4">
      <c r="A446" s="10">
        <v>440</v>
      </c>
      <c r="B446" s="11" t="s">
        <v>1037</v>
      </c>
      <c r="C446" s="11" t="s">
        <v>1120</v>
      </c>
      <c r="D446" s="16" t="s">
        <v>512</v>
      </c>
      <c r="E446" s="10" t="s">
        <v>1057</v>
      </c>
      <c r="F446" s="26" t="s">
        <v>1267</v>
      </c>
      <c r="G446" s="25" t="s">
        <v>1272</v>
      </c>
      <c r="H446" s="25" t="s">
        <v>1268</v>
      </c>
      <c r="I446" s="25" t="s">
        <v>1268</v>
      </c>
      <c r="J446" s="25" t="s">
        <v>1268</v>
      </c>
      <c r="K446" s="25" t="s">
        <v>1268</v>
      </c>
      <c r="L446" s="25" t="s">
        <v>1268</v>
      </c>
      <c r="M446" s="25" t="s">
        <v>1268</v>
      </c>
      <c r="N446" s="25" t="s">
        <v>1268</v>
      </c>
      <c r="O446" s="25" t="s">
        <v>1268</v>
      </c>
      <c r="P446" s="10">
        <v>784712</v>
      </c>
      <c r="Q446" s="12"/>
      <c r="R446" s="13"/>
      <c r="S446" s="13"/>
      <c r="T446" s="13"/>
      <c r="U446" s="13"/>
      <c r="V446" s="13">
        <f t="shared" si="6"/>
        <v>0</v>
      </c>
    </row>
    <row r="447" spans="1:22" s="9" customFormat="1" ht="30" customHeight="1" x14ac:dyDescent="0.4">
      <c r="A447" s="10">
        <v>441</v>
      </c>
      <c r="B447" s="11" t="s">
        <v>1037</v>
      </c>
      <c r="C447" s="11" t="s">
        <v>1120</v>
      </c>
      <c r="D447" s="16" t="s">
        <v>512</v>
      </c>
      <c r="E447" s="10" t="s">
        <v>1057</v>
      </c>
      <c r="F447" s="26" t="s">
        <v>1267</v>
      </c>
      <c r="G447" s="25" t="s">
        <v>1272</v>
      </c>
      <c r="H447" s="25" t="s">
        <v>1268</v>
      </c>
      <c r="I447" s="25" t="s">
        <v>1268</v>
      </c>
      <c r="J447" s="25" t="s">
        <v>1268</v>
      </c>
      <c r="K447" s="25" t="s">
        <v>1268</v>
      </c>
      <c r="L447" s="25" t="s">
        <v>1268</v>
      </c>
      <c r="M447" s="25" t="s">
        <v>1268</v>
      </c>
      <c r="N447" s="25" t="s">
        <v>1268</v>
      </c>
      <c r="O447" s="25" t="s">
        <v>1268</v>
      </c>
      <c r="P447" s="10">
        <v>784712</v>
      </c>
      <c r="Q447" s="12"/>
      <c r="R447" s="13"/>
      <c r="S447" s="13"/>
      <c r="T447" s="13"/>
      <c r="U447" s="13"/>
      <c r="V447" s="13">
        <f t="shared" si="6"/>
        <v>0</v>
      </c>
    </row>
    <row r="448" spans="1:22" s="9" customFormat="1" ht="30" customHeight="1" x14ac:dyDescent="0.4">
      <c r="A448" s="10">
        <v>442</v>
      </c>
      <c r="B448" s="11" t="s">
        <v>1037</v>
      </c>
      <c r="C448" s="11" t="s">
        <v>1104</v>
      </c>
      <c r="D448" s="16" t="s">
        <v>513</v>
      </c>
      <c r="E448" s="10" t="s">
        <v>1052</v>
      </c>
      <c r="F448" s="26" t="s">
        <v>1267</v>
      </c>
      <c r="G448" s="25" t="s">
        <v>1272</v>
      </c>
      <c r="H448" s="25" t="s">
        <v>1268</v>
      </c>
      <c r="I448" s="25" t="s">
        <v>1268</v>
      </c>
      <c r="J448" s="25" t="s">
        <v>1268</v>
      </c>
      <c r="K448" s="25" t="s">
        <v>1268</v>
      </c>
      <c r="L448" s="25" t="s">
        <v>1268</v>
      </c>
      <c r="M448" s="25" t="s">
        <v>1268</v>
      </c>
      <c r="N448" s="25" t="s">
        <v>1268</v>
      </c>
      <c r="O448" s="25" t="s">
        <v>1268</v>
      </c>
      <c r="P448" s="10">
        <v>180674</v>
      </c>
      <c r="Q448" s="12"/>
      <c r="R448" s="13"/>
      <c r="S448" s="13"/>
      <c r="T448" s="13"/>
      <c r="U448" s="13"/>
      <c r="V448" s="13">
        <f t="shared" si="6"/>
        <v>0</v>
      </c>
    </row>
    <row r="449" spans="1:22" s="9" customFormat="1" ht="30" customHeight="1" x14ac:dyDescent="0.4">
      <c r="A449" s="10">
        <v>443</v>
      </c>
      <c r="B449" s="11" t="s">
        <v>1037</v>
      </c>
      <c r="C449" s="11" t="s">
        <v>1104</v>
      </c>
      <c r="D449" s="16" t="s">
        <v>514</v>
      </c>
      <c r="E449" s="10" t="s">
        <v>1055</v>
      </c>
      <c r="F449" s="26" t="s">
        <v>1267</v>
      </c>
      <c r="G449" s="25" t="s">
        <v>1272</v>
      </c>
      <c r="H449" s="25" t="s">
        <v>1268</v>
      </c>
      <c r="I449" s="25" t="s">
        <v>1268</v>
      </c>
      <c r="J449" s="25" t="s">
        <v>1268</v>
      </c>
      <c r="K449" s="25" t="s">
        <v>1268</v>
      </c>
      <c r="L449" s="25" t="s">
        <v>1268</v>
      </c>
      <c r="M449" s="25" t="s">
        <v>1268</v>
      </c>
      <c r="N449" s="25" t="s">
        <v>1268</v>
      </c>
      <c r="O449" s="25" t="s">
        <v>1268</v>
      </c>
      <c r="P449" s="10">
        <v>300821</v>
      </c>
      <c r="Q449" s="12"/>
      <c r="R449" s="13"/>
      <c r="S449" s="13"/>
      <c r="T449" s="13"/>
      <c r="U449" s="13"/>
      <c r="V449" s="13">
        <f t="shared" si="6"/>
        <v>0</v>
      </c>
    </row>
    <row r="450" spans="1:22" s="9" customFormat="1" ht="30" customHeight="1" x14ac:dyDescent="0.4">
      <c r="A450" s="10">
        <v>444</v>
      </c>
      <c r="B450" s="11" t="s">
        <v>1037</v>
      </c>
      <c r="C450" s="11" t="s">
        <v>1104</v>
      </c>
      <c r="D450" s="16" t="s">
        <v>515</v>
      </c>
      <c r="E450" s="10" t="s">
        <v>1055</v>
      </c>
      <c r="F450" s="26" t="s">
        <v>1267</v>
      </c>
      <c r="G450" s="25" t="s">
        <v>1272</v>
      </c>
      <c r="H450" s="25" t="s">
        <v>1268</v>
      </c>
      <c r="I450" s="25" t="s">
        <v>1268</v>
      </c>
      <c r="J450" s="25" t="s">
        <v>1268</v>
      </c>
      <c r="K450" s="25" t="s">
        <v>1268</v>
      </c>
      <c r="L450" s="25" t="s">
        <v>1268</v>
      </c>
      <c r="M450" s="25" t="s">
        <v>1268</v>
      </c>
      <c r="N450" s="25" t="s">
        <v>1268</v>
      </c>
      <c r="O450" s="25" t="s">
        <v>1268</v>
      </c>
      <c r="P450" s="10">
        <v>125914</v>
      </c>
      <c r="Q450" s="12"/>
      <c r="R450" s="13"/>
      <c r="S450" s="13"/>
      <c r="T450" s="13"/>
      <c r="U450" s="13"/>
      <c r="V450" s="13">
        <f t="shared" si="6"/>
        <v>0</v>
      </c>
    </row>
    <row r="451" spans="1:22" s="9" customFormat="1" ht="30" customHeight="1" x14ac:dyDescent="0.4">
      <c r="A451" s="10">
        <v>445</v>
      </c>
      <c r="B451" s="11" t="s">
        <v>1037</v>
      </c>
      <c r="C451" s="11" t="s">
        <v>1104</v>
      </c>
      <c r="D451" s="16" t="s">
        <v>516</v>
      </c>
      <c r="E451" s="10" t="s">
        <v>1057</v>
      </c>
      <c r="F451" s="26" t="s">
        <v>1267</v>
      </c>
      <c r="G451" s="25" t="s">
        <v>1272</v>
      </c>
      <c r="H451" s="25" t="s">
        <v>1268</v>
      </c>
      <c r="I451" s="25" t="s">
        <v>1268</v>
      </c>
      <c r="J451" s="25" t="s">
        <v>1268</v>
      </c>
      <c r="K451" s="25" t="s">
        <v>1268</v>
      </c>
      <c r="L451" s="25" t="s">
        <v>1268</v>
      </c>
      <c r="M451" s="25" t="s">
        <v>1268</v>
      </c>
      <c r="N451" s="25" t="s">
        <v>1268</v>
      </c>
      <c r="O451" s="25" t="s">
        <v>1268</v>
      </c>
      <c r="P451" s="10">
        <v>436717</v>
      </c>
      <c r="Q451" s="12"/>
      <c r="R451" s="13"/>
      <c r="S451" s="13"/>
      <c r="T451" s="13"/>
      <c r="U451" s="13"/>
      <c r="V451" s="13">
        <f t="shared" si="6"/>
        <v>0</v>
      </c>
    </row>
    <row r="452" spans="1:22" s="9" customFormat="1" ht="30" customHeight="1" x14ac:dyDescent="0.4">
      <c r="A452" s="10">
        <v>446</v>
      </c>
      <c r="B452" s="11" t="s">
        <v>1037</v>
      </c>
      <c r="C452" s="11" t="s">
        <v>1121</v>
      </c>
      <c r="D452" s="16" t="s">
        <v>517</v>
      </c>
      <c r="E452" s="10" t="s">
        <v>1067</v>
      </c>
      <c r="F452" s="26" t="s">
        <v>1267</v>
      </c>
      <c r="G452" s="25" t="s">
        <v>1272</v>
      </c>
      <c r="H452" s="25" t="s">
        <v>1268</v>
      </c>
      <c r="I452" s="25" t="s">
        <v>1268</v>
      </c>
      <c r="J452" s="25" t="s">
        <v>1268</v>
      </c>
      <c r="K452" s="25" t="s">
        <v>1268</v>
      </c>
      <c r="L452" s="25" t="s">
        <v>1268</v>
      </c>
      <c r="M452" s="25" t="s">
        <v>1268</v>
      </c>
      <c r="N452" s="25" t="s">
        <v>1268</v>
      </c>
      <c r="O452" s="25" t="s">
        <v>1268</v>
      </c>
      <c r="P452" s="10">
        <v>235404</v>
      </c>
      <c r="Q452" s="12"/>
      <c r="R452" s="13"/>
      <c r="S452" s="13"/>
      <c r="T452" s="13"/>
      <c r="U452" s="13"/>
      <c r="V452" s="13">
        <f t="shared" si="6"/>
        <v>0</v>
      </c>
    </row>
    <row r="453" spans="1:22" s="9" customFormat="1" ht="30" customHeight="1" x14ac:dyDescent="0.4">
      <c r="A453" s="10">
        <v>447</v>
      </c>
      <c r="B453" s="11" t="s">
        <v>1037</v>
      </c>
      <c r="C453" s="11" t="s">
        <v>1122</v>
      </c>
      <c r="D453" s="16" t="s">
        <v>518</v>
      </c>
      <c r="E453" s="10" t="s">
        <v>1052</v>
      </c>
      <c r="F453" s="26" t="s">
        <v>1267</v>
      </c>
      <c r="G453" s="25" t="s">
        <v>1272</v>
      </c>
      <c r="H453" s="25" t="s">
        <v>1268</v>
      </c>
      <c r="I453" s="25" t="s">
        <v>1268</v>
      </c>
      <c r="J453" s="25" t="s">
        <v>1268</v>
      </c>
      <c r="K453" s="25" t="s">
        <v>1268</v>
      </c>
      <c r="L453" s="25" t="s">
        <v>1268</v>
      </c>
      <c r="M453" s="25" t="s">
        <v>1268</v>
      </c>
      <c r="N453" s="25" t="s">
        <v>1268</v>
      </c>
      <c r="O453" s="25" t="s">
        <v>1268</v>
      </c>
      <c r="P453" s="10">
        <v>197186</v>
      </c>
      <c r="Q453" s="12"/>
      <c r="R453" s="13"/>
      <c r="S453" s="13"/>
      <c r="T453" s="13"/>
      <c r="U453" s="13"/>
      <c r="V453" s="13">
        <f t="shared" si="6"/>
        <v>0</v>
      </c>
    </row>
    <row r="454" spans="1:22" s="9" customFormat="1" ht="30" customHeight="1" x14ac:dyDescent="0.4">
      <c r="A454" s="10">
        <v>448</v>
      </c>
      <c r="B454" s="11" t="s">
        <v>1037</v>
      </c>
      <c r="C454" s="11" t="s">
        <v>1122</v>
      </c>
      <c r="D454" s="16" t="s">
        <v>519</v>
      </c>
      <c r="E454" s="10" t="s">
        <v>1052</v>
      </c>
      <c r="F454" s="26" t="s">
        <v>1267</v>
      </c>
      <c r="G454" s="25" t="s">
        <v>1272</v>
      </c>
      <c r="H454" s="25" t="s">
        <v>1268</v>
      </c>
      <c r="I454" s="25" t="s">
        <v>1268</v>
      </c>
      <c r="J454" s="25" t="s">
        <v>1268</v>
      </c>
      <c r="K454" s="25" t="s">
        <v>1268</v>
      </c>
      <c r="L454" s="25" t="s">
        <v>1268</v>
      </c>
      <c r="M454" s="25" t="s">
        <v>1268</v>
      </c>
      <c r="N454" s="25" t="s">
        <v>1268</v>
      </c>
      <c r="O454" s="25" t="s">
        <v>1268</v>
      </c>
      <c r="P454" s="10">
        <v>515898</v>
      </c>
      <c r="Q454" s="12"/>
      <c r="R454" s="13"/>
      <c r="S454" s="13"/>
      <c r="T454" s="13"/>
      <c r="U454" s="13"/>
      <c r="V454" s="13">
        <f t="shared" si="6"/>
        <v>0</v>
      </c>
    </row>
    <row r="455" spans="1:22" s="9" customFormat="1" ht="30" customHeight="1" x14ac:dyDescent="0.4">
      <c r="A455" s="10">
        <v>449</v>
      </c>
      <c r="B455" s="11" t="s">
        <v>1037</v>
      </c>
      <c r="C455" s="11" t="s">
        <v>1122</v>
      </c>
      <c r="D455" s="16" t="s">
        <v>520</v>
      </c>
      <c r="E455" s="10" t="s">
        <v>1055</v>
      </c>
      <c r="F455" s="26" t="s">
        <v>1267</v>
      </c>
      <c r="G455" s="25" t="s">
        <v>1272</v>
      </c>
      <c r="H455" s="25" t="s">
        <v>1268</v>
      </c>
      <c r="I455" s="25" t="s">
        <v>1268</v>
      </c>
      <c r="J455" s="25" t="s">
        <v>1268</v>
      </c>
      <c r="K455" s="25" t="s">
        <v>1268</v>
      </c>
      <c r="L455" s="25" t="s">
        <v>1268</v>
      </c>
      <c r="M455" s="25" t="s">
        <v>1268</v>
      </c>
      <c r="N455" s="25" t="s">
        <v>1268</v>
      </c>
      <c r="O455" s="25" t="s">
        <v>1268</v>
      </c>
      <c r="P455" s="10">
        <v>0</v>
      </c>
      <c r="Q455" s="12"/>
      <c r="R455" s="13">
        <v>6</v>
      </c>
      <c r="S455" s="13" t="e">
        <v>#N/A</v>
      </c>
      <c r="T455" s="13" t="e">
        <v>#N/A</v>
      </c>
      <c r="U455" s="13" t="e">
        <v>#N/A</v>
      </c>
      <c r="V455" s="13">
        <f t="shared" si="6"/>
        <v>0</v>
      </c>
    </row>
    <row r="456" spans="1:22" s="9" customFormat="1" ht="30" customHeight="1" x14ac:dyDescent="0.4">
      <c r="A456" s="10">
        <v>450</v>
      </c>
      <c r="B456" s="11" t="s">
        <v>1037</v>
      </c>
      <c r="C456" s="11" t="s">
        <v>1122</v>
      </c>
      <c r="D456" s="16" t="s">
        <v>521</v>
      </c>
      <c r="E456" s="10" t="s">
        <v>1057</v>
      </c>
      <c r="F456" s="26" t="s">
        <v>1267</v>
      </c>
      <c r="G456" s="25" t="s">
        <v>1272</v>
      </c>
      <c r="H456" s="25" t="s">
        <v>1268</v>
      </c>
      <c r="I456" s="25" t="s">
        <v>1268</v>
      </c>
      <c r="J456" s="25" t="s">
        <v>1268</v>
      </c>
      <c r="K456" s="25" t="s">
        <v>1268</v>
      </c>
      <c r="L456" s="25" t="s">
        <v>1268</v>
      </c>
      <c r="M456" s="25" t="s">
        <v>1268</v>
      </c>
      <c r="N456" s="25" t="s">
        <v>1268</v>
      </c>
      <c r="O456" s="25" t="s">
        <v>1268</v>
      </c>
      <c r="P456" s="10">
        <v>466120</v>
      </c>
      <c r="Q456" s="12"/>
      <c r="R456" s="13"/>
      <c r="S456" s="13"/>
      <c r="T456" s="13"/>
      <c r="U456" s="13"/>
      <c r="V456" s="13">
        <f t="shared" ref="V456:V492" si="7">Q456/2</f>
        <v>0</v>
      </c>
    </row>
    <row r="457" spans="1:22" s="9" customFormat="1" ht="30" customHeight="1" x14ac:dyDescent="0.4">
      <c r="A457" s="10">
        <v>451</v>
      </c>
      <c r="B457" s="11" t="s">
        <v>1037</v>
      </c>
      <c r="C457" s="11" t="s">
        <v>1123</v>
      </c>
      <c r="D457" s="16" t="s">
        <v>522</v>
      </c>
      <c r="E457" s="10" t="s">
        <v>1052</v>
      </c>
      <c r="F457" s="26" t="s">
        <v>1267</v>
      </c>
      <c r="G457" s="25" t="s">
        <v>1272</v>
      </c>
      <c r="H457" s="25" t="s">
        <v>1268</v>
      </c>
      <c r="I457" s="25" t="s">
        <v>1268</v>
      </c>
      <c r="J457" s="25" t="s">
        <v>1268</v>
      </c>
      <c r="K457" s="25" t="s">
        <v>1268</v>
      </c>
      <c r="L457" s="25" t="s">
        <v>1268</v>
      </c>
      <c r="M457" s="25" t="s">
        <v>1268</v>
      </c>
      <c r="N457" s="25" t="s">
        <v>1268</v>
      </c>
      <c r="O457" s="25" t="s">
        <v>1268</v>
      </c>
      <c r="P457" s="10">
        <v>142639</v>
      </c>
      <c r="Q457" s="12"/>
      <c r="R457" s="13"/>
      <c r="S457" s="13"/>
      <c r="T457" s="13"/>
      <c r="U457" s="13"/>
      <c r="V457" s="13">
        <f t="shared" si="7"/>
        <v>0</v>
      </c>
    </row>
    <row r="458" spans="1:22" s="9" customFormat="1" ht="30" customHeight="1" x14ac:dyDescent="0.4">
      <c r="A458" s="10">
        <v>452</v>
      </c>
      <c r="B458" s="11" t="s">
        <v>1037</v>
      </c>
      <c r="C458" s="11" t="s">
        <v>1123</v>
      </c>
      <c r="D458" s="16" t="s">
        <v>523</v>
      </c>
      <c r="E458" s="10" t="s">
        <v>1058</v>
      </c>
      <c r="F458" s="26" t="s">
        <v>1267</v>
      </c>
      <c r="G458" s="25" t="s">
        <v>1272</v>
      </c>
      <c r="H458" s="25" t="s">
        <v>1268</v>
      </c>
      <c r="I458" s="25" t="s">
        <v>1268</v>
      </c>
      <c r="J458" s="25" t="s">
        <v>1268</v>
      </c>
      <c r="K458" s="25" t="s">
        <v>1268</v>
      </c>
      <c r="L458" s="25" t="s">
        <v>1268</v>
      </c>
      <c r="M458" s="25" t="s">
        <v>1268</v>
      </c>
      <c r="N458" s="25" t="s">
        <v>1268</v>
      </c>
      <c r="O458" s="25" t="s">
        <v>1268</v>
      </c>
      <c r="P458" s="10">
        <v>109077</v>
      </c>
      <c r="Q458" s="12"/>
      <c r="R458" s="13"/>
      <c r="S458" s="13"/>
      <c r="T458" s="13"/>
      <c r="U458" s="13"/>
      <c r="V458" s="13">
        <f t="shared" si="7"/>
        <v>0</v>
      </c>
    </row>
    <row r="459" spans="1:22" s="9" customFormat="1" ht="30" customHeight="1" x14ac:dyDescent="0.4">
      <c r="A459" s="10">
        <v>453</v>
      </c>
      <c r="B459" s="11" t="s">
        <v>1037</v>
      </c>
      <c r="C459" s="11" t="s">
        <v>1123</v>
      </c>
      <c r="D459" s="16" t="s">
        <v>524</v>
      </c>
      <c r="E459" s="10" t="s">
        <v>1065</v>
      </c>
      <c r="F459" s="26" t="s">
        <v>1267</v>
      </c>
      <c r="G459" s="25" t="s">
        <v>1272</v>
      </c>
      <c r="H459" s="25" t="s">
        <v>1268</v>
      </c>
      <c r="I459" s="25" t="s">
        <v>1268</v>
      </c>
      <c r="J459" s="25" t="s">
        <v>1268</v>
      </c>
      <c r="K459" s="25" t="s">
        <v>1268</v>
      </c>
      <c r="L459" s="25" t="s">
        <v>1268</v>
      </c>
      <c r="M459" s="25" t="s">
        <v>1268</v>
      </c>
      <c r="N459" s="25" t="s">
        <v>1268</v>
      </c>
      <c r="O459" s="25" t="s">
        <v>1268</v>
      </c>
      <c r="P459" s="10">
        <v>124575</v>
      </c>
      <c r="Q459" s="12"/>
      <c r="R459" s="13"/>
      <c r="S459" s="13"/>
      <c r="T459" s="13"/>
      <c r="U459" s="13"/>
      <c r="V459" s="13">
        <f t="shared" si="7"/>
        <v>0</v>
      </c>
    </row>
    <row r="460" spans="1:22" s="9" customFormat="1" ht="30" customHeight="1" x14ac:dyDescent="0.4">
      <c r="A460" s="10">
        <v>454</v>
      </c>
      <c r="B460" s="11" t="s">
        <v>1037</v>
      </c>
      <c r="C460" s="11" t="s">
        <v>1123</v>
      </c>
      <c r="D460" s="16" t="s">
        <v>525</v>
      </c>
      <c r="E460" s="10" t="s">
        <v>1052</v>
      </c>
      <c r="F460" s="26" t="s">
        <v>1267</v>
      </c>
      <c r="G460" s="25" t="s">
        <v>1272</v>
      </c>
      <c r="H460" s="25" t="s">
        <v>1268</v>
      </c>
      <c r="I460" s="25" t="s">
        <v>1268</v>
      </c>
      <c r="J460" s="25" t="s">
        <v>1268</v>
      </c>
      <c r="K460" s="25" t="s">
        <v>1268</v>
      </c>
      <c r="L460" s="25" t="s">
        <v>1268</v>
      </c>
      <c r="M460" s="25" t="s">
        <v>1268</v>
      </c>
      <c r="N460" s="25" t="s">
        <v>1268</v>
      </c>
      <c r="O460" s="25" t="s">
        <v>1268</v>
      </c>
      <c r="P460" s="10">
        <v>51532</v>
      </c>
      <c r="Q460" s="12"/>
      <c r="R460" s="13"/>
      <c r="S460" s="13"/>
      <c r="T460" s="13"/>
      <c r="U460" s="13"/>
      <c r="V460" s="13">
        <f t="shared" si="7"/>
        <v>0</v>
      </c>
    </row>
    <row r="461" spans="1:22" s="9" customFormat="1" ht="30" customHeight="1" x14ac:dyDescent="0.4">
      <c r="A461" s="10">
        <v>455</v>
      </c>
      <c r="B461" s="11" t="s">
        <v>1037</v>
      </c>
      <c r="C461" s="11" t="s">
        <v>1123</v>
      </c>
      <c r="D461" s="16" t="s">
        <v>526</v>
      </c>
      <c r="E461" s="10" t="s">
        <v>1055</v>
      </c>
      <c r="F461" s="26" t="s">
        <v>1267</v>
      </c>
      <c r="G461" s="25" t="s">
        <v>1272</v>
      </c>
      <c r="H461" s="25" t="s">
        <v>1268</v>
      </c>
      <c r="I461" s="25" t="s">
        <v>1268</v>
      </c>
      <c r="J461" s="25" t="s">
        <v>1268</v>
      </c>
      <c r="K461" s="25" t="s">
        <v>1268</v>
      </c>
      <c r="L461" s="25" t="s">
        <v>1268</v>
      </c>
      <c r="M461" s="25" t="s">
        <v>1268</v>
      </c>
      <c r="N461" s="25" t="s">
        <v>1268</v>
      </c>
      <c r="O461" s="25" t="s">
        <v>1268</v>
      </c>
      <c r="P461" s="10">
        <v>519222</v>
      </c>
      <c r="Q461" s="12"/>
      <c r="R461" s="13"/>
      <c r="S461" s="13"/>
      <c r="T461" s="13"/>
      <c r="U461" s="13"/>
      <c r="V461" s="13">
        <f t="shared" si="7"/>
        <v>0</v>
      </c>
    </row>
    <row r="462" spans="1:22" s="9" customFormat="1" ht="30" customHeight="1" x14ac:dyDescent="0.4">
      <c r="A462" s="10">
        <v>456</v>
      </c>
      <c r="B462" s="11" t="s">
        <v>1037</v>
      </c>
      <c r="C462" s="11" t="s">
        <v>1124</v>
      </c>
      <c r="D462" s="16" t="s">
        <v>527</v>
      </c>
      <c r="E462" s="10" t="s">
        <v>1058</v>
      </c>
      <c r="F462" s="26" t="s">
        <v>1267</v>
      </c>
      <c r="G462" s="25" t="s">
        <v>1272</v>
      </c>
      <c r="H462" s="25" t="s">
        <v>1268</v>
      </c>
      <c r="I462" s="25" t="s">
        <v>1268</v>
      </c>
      <c r="J462" s="25" t="s">
        <v>1268</v>
      </c>
      <c r="K462" s="12">
        <v>2.85</v>
      </c>
      <c r="L462" s="25" t="s">
        <v>1268</v>
      </c>
      <c r="M462" s="25" t="s">
        <v>1268</v>
      </c>
      <c r="N462" s="25" t="s">
        <v>1268</v>
      </c>
      <c r="O462" s="25" t="s">
        <v>1268</v>
      </c>
      <c r="P462" s="10">
        <v>-151099</v>
      </c>
      <c r="Q462" s="12">
        <v>270</v>
      </c>
      <c r="R462" s="13">
        <v>3</v>
      </c>
      <c r="S462" s="13">
        <v>2.85</v>
      </c>
      <c r="T462" s="13">
        <v>270</v>
      </c>
      <c r="U462" s="13">
        <v>0.14999999999999991</v>
      </c>
      <c r="V462" s="13">
        <f t="shared" si="7"/>
        <v>135</v>
      </c>
    </row>
    <row r="463" spans="1:22" s="9" customFormat="1" ht="30" customHeight="1" x14ac:dyDescent="0.4">
      <c r="A463" s="10">
        <v>457</v>
      </c>
      <c r="B463" s="11" t="s">
        <v>1037</v>
      </c>
      <c r="C463" s="11" t="s">
        <v>1124</v>
      </c>
      <c r="D463" s="16" t="s">
        <v>528</v>
      </c>
      <c r="E463" s="10" t="s">
        <v>1052</v>
      </c>
      <c r="F463" s="26" t="s">
        <v>1267</v>
      </c>
      <c r="G463" s="25" t="s">
        <v>1272</v>
      </c>
      <c r="H463" s="25" t="s">
        <v>1268</v>
      </c>
      <c r="I463" s="25" t="s">
        <v>1268</v>
      </c>
      <c r="J463" s="25" t="s">
        <v>1268</v>
      </c>
      <c r="K463" s="25" t="s">
        <v>1268</v>
      </c>
      <c r="L463" s="25" t="s">
        <v>1268</v>
      </c>
      <c r="M463" s="25" t="s">
        <v>1268</v>
      </c>
      <c r="N463" s="25" t="s">
        <v>1268</v>
      </c>
      <c r="O463" s="25" t="s">
        <v>1268</v>
      </c>
      <c r="P463" s="10">
        <v>45374</v>
      </c>
      <c r="Q463" s="12"/>
      <c r="R463" s="13"/>
      <c r="S463" s="13"/>
      <c r="T463" s="13"/>
      <c r="U463" s="13"/>
      <c r="V463" s="13">
        <f t="shared" si="7"/>
        <v>0</v>
      </c>
    </row>
    <row r="464" spans="1:22" s="9" customFormat="1" ht="30" customHeight="1" x14ac:dyDescent="0.4">
      <c r="A464" s="10">
        <v>458</v>
      </c>
      <c r="B464" s="11" t="s">
        <v>1037</v>
      </c>
      <c r="C464" s="11" t="s">
        <v>1124</v>
      </c>
      <c r="D464" s="16" t="s">
        <v>529</v>
      </c>
      <c r="E464" s="10" t="s">
        <v>1076</v>
      </c>
      <c r="F464" s="26" t="s">
        <v>1267</v>
      </c>
      <c r="G464" s="25" t="s">
        <v>1272</v>
      </c>
      <c r="H464" s="25" t="s">
        <v>1268</v>
      </c>
      <c r="I464" s="25" t="s">
        <v>1268</v>
      </c>
      <c r="J464" s="25" t="s">
        <v>1268</v>
      </c>
      <c r="K464" s="25" t="s">
        <v>1268</v>
      </c>
      <c r="L464" s="25" t="s">
        <v>1268</v>
      </c>
      <c r="M464" s="25" t="s">
        <v>1268</v>
      </c>
      <c r="N464" s="25" t="s">
        <v>1268</v>
      </c>
      <c r="O464" s="25" t="s">
        <v>1268</v>
      </c>
      <c r="P464" s="10">
        <v>106794</v>
      </c>
      <c r="Q464" s="12"/>
      <c r="R464" s="13"/>
      <c r="S464" s="13"/>
      <c r="T464" s="13"/>
      <c r="U464" s="13"/>
      <c r="V464" s="13">
        <f t="shared" si="7"/>
        <v>0</v>
      </c>
    </row>
    <row r="465" spans="1:22" s="9" customFormat="1" ht="30" customHeight="1" x14ac:dyDescent="0.4">
      <c r="A465" s="10">
        <v>459</v>
      </c>
      <c r="B465" s="11" t="s">
        <v>1037</v>
      </c>
      <c r="C465" s="11" t="s">
        <v>1124</v>
      </c>
      <c r="D465" s="16" t="s">
        <v>530</v>
      </c>
      <c r="E465" s="10" t="s">
        <v>1054</v>
      </c>
      <c r="F465" s="26" t="s">
        <v>1267</v>
      </c>
      <c r="G465" s="25" t="s">
        <v>1272</v>
      </c>
      <c r="H465" s="25" t="s">
        <v>1268</v>
      </c>
      <c r="I465" s="25" t="s">
        <v>1268</v>
      </c>
      <c r="J465" s="25" t="s">
        <v>1268</v>
      </c>
      <c r="K465" s="25" t="s">
        <v>1268</v>
      </c>
      <c r="L465" s="25" t="s">
        <v>1268</v>
      </c>
      <c r="M465" s="25" t="s">
        <v>1268</v>
      </c>
      <c r="N465" s="25" t="s">
        <v>1268</v>
      </c>
      <c r="O465" s="25" t="s">
        <v>1268</v>
      </c>
      <c r="P465" s="10">
        <v>270610</v>
      </c>
      <c r="Q465" s="12"/>
      <c r="R465" s="13"/>
      <c r="S465" s="13"/>
      <c r="T465" s="13"/>
      <c r="U465" s="13"/>
      <c r="V465" s="13">
        <f t="shared" si="7"/>
        <v>0</v>
      </c>
    </row>
    <row r="466" spans="1:22" s="9" customFormat="1" ht="30" customHeight="1" x14ac:dyDescent="0.4">
      <c r="A466" s="10">
        <v>460</v>
      </c>
      <c r="B466" s="11" t="s">
        <v>1037</v>
      </c>
      <c r="C466" s="11" t="s">
        <v>1124</v>
      </c>
      <c r="D466" s="16" t="s">
        <v>531</v>
      </c>
      <c r="E466" s="10" t="s">
        <v>1055</v>
      </c>
      <c r="F466" s="26" t="s">
        <v>1267</v>
      </c>
      <c r="G466" s="25" t="s">
        <v>1272</v>
      </c>
      <c r="H466" s="25" t="s">
        <v>1268</v>
      </c>
      <c r="I466" s="25" t="s">
        <v>1268</v>
      </c>
      <c r="J466" s="25" t="s">
        <v>1268</v>
      </c>
      <c r="K466" s="25" t="s">
        <v>1268</v>
      </c>
      <c r="L466" s="25" t="s">
        <v>1268</v>
      </c>
      <c r="M466" s="25" t="s">
        <v>1268</v>
      </c>
      <c r="N466" s="25" t="s">
        <v>1268</v>
      </c>
      <c r="O466" s="25" t="s">
        <v>1268</v>
      </c>
      <c r="P466" s="10">
        <v>241822</v>
      </c>
      <c r="Q466" s="12"/>
      <c r="R466" s="13"/>
      <c r="S466" s="13"/>
      <c r="T466" s="13"/>
      <c r="U466" s="13"/>
      <c r="V466" s="13">
        <f t="shared" si="7"/>
        <v>0</v>
      </c>
    </row>
    <row r="467" spans="1:22" s="9" customFormat="1" ht="30" customHeight="1" x14ac:dyDescent="0.4">
      <c r="A467" s="10">
        <v>461</v>
      </c>
      <c r="B467" s="11" t="s">
        <v>1037</v>
      </c>
      <c r="C467" s="11" t="s">
        <v>1124</v>
      </c>
      <c r="D467" s="16" t="s">
        <v>532</v>
      </c>
      <c r="E467" s="10" t="s">
        <v>1052</v>
      </c>
      <c r="F467" s="26" t="s">
        <v>1267</v>
      </c>
      <c r="G467" s="25" t="s">
        <v>1272</v>
      </c>
      <c r="H467" s="25" t="s">
        <v>1268</v>
      </c>
      <c r="I467" s="25" t="s">
        <v>1268</v>
      </c>
      <c r="J467" s="25" t="s">
        <v>1268</v>
      </c>
      <c r="K467" s="25" t="s">
        <v>1268</v>
      </c>
      <c r="L467" s="25" t="s">
        <v>1268</v>
      </c>
      <c r="M467" s="25" t="s">
        <v>1268</v>
      </c>
      <c r="N467" s="25" t="s">
        <v>1268</v>
      </c>
      <c r="O467" s="25" t="s">
        <v>1268</v>
      </c>
      <c r="P467" s="10">
        <v>19344</v>
      </c>
      <c r="Q467" s="12"/>
      <c r="R467" s="13"/>
      <c r="S467" s="13"/>
      <c r="T467" s="13"/>
      <c r="U467" s="13"/>
      <c r="V467" s="13">
        <f t="shared" si="7"/>
        <v>0</v>
      </c>
    </row>
    <row r="468" spans="1:22" s="9" customFormat="1" ht="30" customHeight="1" x14ac:dyDescent="0.4">
      <c r="A468" s="10">
        <v>462</v>
      </c>
      <c r="B468" s="11" t="s">
        <v>1037</v>
      </c>
      <c r="C468" s="11" t="s">
        <v>1037</v>
      </c>
      <c r="D468" s="16" t="s">
        <v>533</v>
      </c>
      <c r="E468" s="10" t="s">
        <v>67</v>
      </c>
      <c r="F468" s="26" t="s">
        <v>1270</v>
      </c>
      <c r="G468" s="25"/>
      <c r="H468" s="25"/>
      <c r="I468" s="25"/>
      <c r="J468" s="25"/>
      <c r="K468" s="25"/>
      <c r="L468" s="25"/>
      <c r="M468" s="25"/>
      <c r="N468" s="25"/>
      <c r="O468" s="25" t="s">
        <v>1268</v>
      </c>
      <c r="P468" s="10">
        <v>0</v>
      </c>
      <c r="Q468" s="12"/>
      <c r="R468" s="32">
        <v>1</v>
      </c>
      <c r="S468" s="13" t="e">
        <v>#N/A</v>
      </c>
      <c r="T468" s="13" t="e">
        <v>#N/A</v>
      </c>
      <c r="U468" s="13" t="e">
        <v>#N/A</v>
      </c>
      <c r="V468" s="13">
        <f t="shared" si="7"/>
        <v>0</v>
      </c>
    </row>
    <row r="469" spans="1:22" s="9" customFormat="1" ht="30" customHeight="1" x14ac:dyDescent="0.4">
      <c r="A469" s="10">
        <v>463</v>
      </c>
      <c r="B469" s="11" t="s">
        <v>1037</v>
      </c>
      <c r="C469" s="11" t="s">
        <v>1037</v>
      </c>
      <c r="D469" s="16" t="s">
        <v>534</v>
      </c>
      <c r="E469" s="10" t="s">
        <v>1052</v>
      </c>
      <c r="F469" s="26" t="s">
        <v>1267</v>
      </c>
      <c r="G469" s="25" t="s">
        <v>1272</v>
      </c>
      <c r="H469" s="25" t="s">
        <v>1268</v>
      </c>
      <c r="I469" s="25" t="s">
        <v>1268</v>
      </c>
      <c r="J469" s="25" t="s">
        <v>1268</v>
      </c>
      <c r="K469" s="25" t="s">
        <v>1268</v>
      </c>
      <c r="L469" s="25" t="s">
        <v>1268</v>
      </c>
      <c r="M469" s="25" t="s">
        <v>1268</v>
      </c>
      <c r="N469" s="25" t="s">
        <v>1268</v>
      </c>
      <c r="O469" s="25" t="s">
        <v>1268</v>
      </c>
      <c r="P469" s="10">
        <v>395185</v>
      </c>
      <c r="Q469" s="12"/>
      <c r="R469" s="13"/>
      <c r="S469" s="13"/>
      <c r="T469" s="13"/>
      <c r="U469" s="13"/>
      <c r="V469" s="13">
        <f t="shared" si="7"/>
        <v>0</v>
      </c>
    </row>
    <row r="470" spans="1:22" s="9" customFormat="1" ht="30" customHeight="1" x14ac:dyDescent="0.4">
      <c r="A470" s="10">
        <v>464</v>
      </c>
      <c r="B470" s="11" t="s">
        <v>1037</v>
      </c>
      <c r="C470" s="11" t="s">
        <v>1037</v>
      </c>
      <c r="D470" s="16" t="s">
        <v>535</v>
      </c>
      <c r="E470" s="10" t="s">
        <v>1055</v>
      </c>
      <c r="F470" s="26" t="s">
        <v>1267</v>
      </c>
      <c r="G470" s="25" t="s">
        <v>1272</v>
      </c>
      <c r="H470" s="25" t="s">
        <v>1268</v>
      </c>
      <c r="I470" s="25" t="s">
        <v>1268</v>
      </c>
      <c r="J470" s="25" t="s">
        <v>1268</v>
      </c>
      <c r="K470" s="25" t="s">
        <v>1268</v>
      </c>
      <c r="L470" s="25" t="s">
        <v>1268</v>
      </c>
      <c r="M470" s="25" t="s">
        <v>1268</v>
      </c>
      <c r="N470" s="25" t="s">
        <v>1268</v>
      </c>
      <c r="O470" s="25" t="s">
        <v>1268</v>
      </c>
      <c r="P470" s="10">
        <v>220907</v>
      </c>
      <c r="Q470" s="12"/>
      <c r="R470" s="13"/>
      <c r="S470" s="13"/>
      <c r="T470" s="13"/>
      <c r="U470" s="13"/>
      <c r="V470" s="13">
        <f t="shared" si="7"/>
        <v>0</v>
      </c>
    </row>
    <row r="471" spans="1:22" s="9" customFormat="1" ht="30" customHeight="1" x14ac:dyDescent="0.4">
      <c r="A471" s="10">
        <v>465</v>
      </c>
      <c r="B471" s="11" t="s">
        <v>1037</v>
      </c>
      <c r="C471" s="11" t="s">
        <v>1037</v>
      </c>
      <c r="D471" s="16" t="s">
        <v>536</v>
      </c>
      <c r="E471" s="10" t="s">
        <v>1052</v>
      </c>
      <c r="F471" s="26" t="s">
        <v>1267</v>
      </c>
      <c r="G471" s="25" t="s">
        <v>1272</v>
      </c>
      <c r="H471" s="25" t="s">
        <v>1268</v>
      </c>
      <c r="I471" s="25" t="s">
        <v>1268</v>
      </c>
      <c r="J471" s="25" t="s">
        <v>1268</v>
      </c>
      <c r="K471" s="25" t="s">
        <v>1268</v>
      </c>
      <c r="L471" s="25" t="s">
        <v>1268</v>
      </c>
      <c r="M471" s="25" t="s">
        <v>1268</v>
      </c>
      <c r="N471" s="25" t="s">
        <v>1268</v>
      </c>
      <c r="O471" s="25" t="s">
        <v>1268</v>
      </c>
      <c r="P471" s="10">
        <v>412103</v>
      </c>
      <c r="Q471" s="12"/>
      <c r="R471" s="13"/>
      <c r="S471" s="13"/>
      <c r="T471" s="13"/>
      <c r="U471" s="13"/>
      <c r="V471" s="13">
        <f t="shared" si="7"/>
        <v>0</v>
      </c>
    </row>
    <row r="472" spans="1:22" s="9" customFormat="1" ht="30" customHeight="1" x14ac:dyDescent="0.4">
      <c r="A472" s="10">
        <v>466</v>
      </c>
      <c r="B472" s="11" t="s">
        <v>1037</v>
      </c>
      <c r="C472" s="11" t="s">
        <v>1037</v>
      </c>
      <c r="D472" s="16" t="s">
        <v>537</v>
      </c>
      <c r="E472" s="10" t="s">
        <v>1057</v>
      </c>
      <c r="F472" s="26" t="s">
        <v>1267</v>
      </c>
      <c r="G472" s="25" t="s">
        <v>1272</v>
      </c>
      <c r="H472" s="25" t="s">
        <v>1268</v>
      </c>
      <c r="I472" s="25" t="s">
        <v>1268</v>
      </c>
      <c r="J472" s="25" t="s">
        <v>1268</v>
      </c>
      <c r="K472" s="25" t="s">
        <v>1268</v>
      </c>
      <c r="L472" s="25" t="s">
        <v>1268</v>
      </c>
      <c r="M472" s="25" t="s">
        <v>1268</v>
      </c>
      <c r="N472" s="25" t="s">
        <v>1268</v>
      </c>
      <c r="O472" s="25" t="s">
        <v>1268</v>
      </c>
      <c r="P472" s="10">
        <v>102732</v>
      </c>
      <c r="Q472" s="12"/>
      <c r="R472" s="13"/>
      <c r="S472" s="13"/>
      <c r="T472" s="13"/>
      <c r="U472" s="13"/>
      <c r="V472" s="13">
        <f t="shared" si="7"/>
        <v>0</v>
      </c>
    </row>
    <row r="473" spans="1:22" s="9" customFormat="1" ht="30" customHeight="1" x14ac:dyDescent="0.4">
      <c r="A473" s="10">
        <v>467</v>
      </c>
      <c r="B473" s="11" t="s">
        <v>1037</v>
      </c>
      <c r="C473" s="11" t="s">
        <v>1037</v>
      </c>
      <c r="D473" s="16" t="s">
        <v>538</v>
      </c>
      <c r="E473" s="10" t="s">
        <v>1054</v>
      </c>
      <c r="F473" s="26" t="s">
        <v>1267</v>
      </c>
      <c r="G473" s="25" t="s">
        <v>1272</v>
      </c>
      <c r="H473" s="25" t="s">
        <v>1268</v>
      </c>
      <c r="I473" s="25" t="s">
        <v>1268</v>
      </c>
      <c r="J473" s="25" t="s">
        <v>1268</v>
      </c>
      <c r="K473" s="25" t="s">
        <v>1268</v>
      </c>
      <c r="L473" s="25" t="s">
        <v>1268</v>
      </c>
      <c r="M473" s="25" t="s">
        <v>1268</v>
      </c>
      <c r="N473" s="25" t="s">
        <v>1268</v>
      </c>
      <c r="O473" s="25" t="s">
        <v>1268</v>
      </c>
      <c r="P473" s="10">
        <v>407864</v>
      </c>
      <c r="Q473" s="12"/>
      <c r="R473" s="13"/>
      <c r="S473" s="13"/>
      <c r="T473" s="13"/>
      <c r="U473" s="13"/>
      <c r="V473" s="13">
        <f t="shared" si="7"/>
        <v>0</v>
      </c>
    </row>
    <row r="474" spans="1:22" s="9" customFormat="1" ht="30" customHeight="1" x14ac:dyDescent="0.4">
      <c r="A474" s="10">
        <v>468</v>
      </c>
      <c r="B474" s="11" t="s">
        <v>1037</v>
      </c>
      <c r="C474" s="11" t="s">
        <v>1037</v>
      </c>
      <c r="D474" s="16" t="s">
        <v>539</v>
      </c>
      <c r="E474" s="10" t="s">
        <v>1052</v>
      </c>
      <c r="F474" s="26" t="s">
        <v>1267</v>
      </c>
      <c r="G474" s="25" t="s">
        <v>1272</v>
      </c>
      <c r="H474" s="25" t="s">
        <v>1268</v>
      </c>
      <c r="I474" s="25" t="s">
        <v>1268</v>
      </c>
      <c r="J474" s="25" t="s">
        <v>1268</v>
      </c>
      <c r="K474" s="25" t="s">
        <v>1268</v>
      </c>
      <c r="L474" s="25" t="s">
        <v>1268</v>
      </c>
      <c r="M474" s="25" t="s">
        <v>1268</v>
      </c>
      <c r="N474" s="25" t="s">
        <v>1268</v>
      </c>
      <c r="O474" s="25" t="s">
        <v>1268</v>
      </c>
      <c r="P474" s="10">
        <v>210632</v>
      </c>
      <c r="Q474" s="12"/>
      <c r="R474" s="13"/>
      <c r="S474" s="13"/>
      <c r="T474" s="13"/>
      <c r="U474" s="13"/>
      <c r="V474" s="13">
        <f t="shared" si="7"/>
        <v>0</v>
      </c>
    </row>
    <row r="475" spans="1:22" s="9" customFormat="1" ht="30" customHeight="1" x14ac:dyDescent="0.4">
      <c r="A475" s="10">
        <v>469</v>
      </c>
      <c r="B475" s="11" t="s">
        <v>1037</v>
      </c>
      <c r="C475" s="11" t="s">
        <v>1037</v>
      </c>
      <c r="D475" s="16" t="s">
        <v>540</v>
      </c>
      <c r="E475" s="10" t="s">
        <v>1052</v>
      </c>
      <c r="F475" s="26" t="s">
        <v>1267</v>
      </c>
      <c r="G475" s="25" t="s">
        <v>1272</v>
      </c>
      <c r="H475" s="25" t="s">
        <v>1268</v>
      </c>
      <c r="I475" s="25" t="s">
        <v>1268</v>
      </c>
      <c r="J475" s="25" t="s">
        <v>1268</v>
      </c>
      <c r="K475" s="25" t="s">
        <v>1268</v>
      </c>
      <c r="L475" s="25" t="s">
        <v>1268</v>
      </c>
      <c r="M475" s="25" t="s">
        <v>1268</v>
      </c>
      <c r="N475" s="25" t="s">
        <v>1268</v>
      </c>
      <c r="O475" s="25" t="s">
        <v>1268</v>
      </c>
      <c r="P475" s="10">
        <v>612407</v>
      </c>
      <c r="Q475" s="12"/>
      <c r="R475" s="13"/>
      <c r="S475" s="13"/>
      <c r="T475" s="13"/>
      <c r="U475" s="13"/>
      <c r="V475" s="13">
        <f t="shared" si="7"/>
        <v>0</v>
      </c>
    </row>
    <row r="476" spans="1:22" s="9" customFormat="1" ht="30" customHeight="1" x14ac:dyDescent="0.4">
      <c r="A476" s="10">
        <v>470</v>
      </c>
      <c r="B476" s="11" t="s">
        <v>1037</v>
      </c>
      <c r="C476" s="11" t="s">
        <v>1124</v>
      </c>
      <c r="D476" s="16" t="s">
        <v>541</v>
      </c>
      <c r="E476" s="10" t="s">
        <v>1054</v>
      </c>
      <c r="F476" s="26" t="s">
        <v>1267</v>
      </c>
      <c r="G476" s="25" t="s">
        <v>1272</v>
      </c>
      <c r="H476" s="25" t="s">
        <v>1268</v>
      </c>
      <c r="I476" s="25" t="s">
        <v>1268</v>
      </c>
      <c r="J476" s="25" t="s">
        <v>1268</v>
      </c>
      <c r="K476" s="25" t="s">
        <v>1268</v>
      </c>
      <c r="L476" s="25" t="s">
        <v>1268</v>
      </c>
      <c r="M476" s="25" t="s">
        <v>1268</v>
      </c>
      <c r="N476" s="25" t="s">
        <v>1268</v>
      </c>
      <c r="O476" s="25" t="s">
        <v>1268</v>
      </c>
      <c r="P476" s="10">
        <v>36006</v>
      </c>
      <c r="Q476" s="12"/>
      <c r="R476" s="13"/>
      <c r="S476" s="13"/>
      <c r="T476" s="13"/>
      <c r="U476" s="13"/>
      <c r="V476" s="13">
        <f t="shared" si="7"/>
        <v>0</v>
      </c>
    </row>
    <row r="477" spans="1:22" s="9" customFormat="1" ht="30" customHeight="1" x14ac:dyDescent="0.4">
      <c r="A477" s="10">
        <v>471</v>
      </c>
      <c r="B477" s="11" t="s">
        <v>1037</v>
      </c>
      <c r="C477" s="11" t="s">
        <v>1124</v>
      </c>
      <c r="D477" s="16" t="s">
        <v>542</v>
      </c>
      <c r="E477" s="10" t="s">
        <v>1054</v>
      </c>
      <c r="F477" s="26" t="s">
        <v>1267</v>
      </c>
      <c r="G477" s="25" t="s">
        <v>1272</v>
      </c>
      <c r="H477" s="25" t="s">
        <v>1268</v>
      </c>
      <c r="I477" s="25" t="s">
        <v>1268</v>
      </c>
      <c r="J477" s="25" t="s">
        <v>1268</v>
      </c>
      <c r="K477" s="25" t="s">
        <v>1268</v>
      </c>
      <c r="L477" s="25" t="s">
        <v>1268</v>
      </c>
      <c r="M477" s="25" t="s">
        <v>1268</v>
      </c>
      <c r="N477" s="25" t="s">
        <v>1268</v>
      </c>
      <c r="O477" s="25" t="s">
        <v>1268</v>
      </c>
      <c r="P477" s="10">
        <v>352682</v>
      </c>
      <c r="Q477" s="12"/>
      <c r="R477" s="13"/>
      <c r="S477" s="13"/>
      <c r="T477" s="13"/>
      <c r="U477" s="13"/>
      <c r="V477" s="13">
        <f t="shared" si="7"/>
        <v>0</v>
      </c>
    </row>
    <row r="478" spans="1:22" s="9" customFormat="1" ht="30" customHeight="1" x14ac:dyDescent="0.4">
      <c r="A478" s="10">
        <v>472</v>
      </c>
      <c r="B478" s="11" t="s">
        <v>1037</v>
      </c>
      <c r="C478" s="11" t="s">
        <v>1122</v>
      </c>
      <c r="D478" s="16" t="s">
        <v>543</v>
      </c>
      <c r="E478" s="10" t="s">
        <v>67</v>
      </c>
      <c r="F478" s="26" t="s">
        <v>1267</v>
      </c>
      <c r="G478" s="25" t="s">
        <v>1272</v>
      </c>
      <c r="H478" s="25" t="s">
        <v>1268</v>
      </c>
      <c r="I478" s="25" t="s">
        <v>1268</v>
      </c>
      <c r="J478" s="25" t="s">
        <v>1268</v>
      </c>
      <c r="K478" s="25" t="s">
        <v>1268</v>
      </c>
      <c r="L478" s="25" t="s">
        <v>1268</v>
      </c>
      <c r="M478" s="25" t="s">
        <v>1268</v>
      </c>
      <c r="N478" s="25" t="s">
        <v>1268</v>
      </c>
      <c r="O478" s="25" t="s">
        <v>1268</v>
      </c>
      <c r="P478" s="10">
        <v>-80533</v>
      </c>
      <c r="Q478" s="12"/>
      <c r="R478" s="13"/>
      <c r="S478" s="13"/>
      <c r="T478" s="13"/>
      <c r="U478" s="13"/>
      <c r="V478" s="13">
        <f t="shared" si="7"/>
        <v>0</v>
      </c>
    </row>
    <row r="479" spans="1:22" s="9" customFormat="1" ht="30" customHeight="1" x14ac:dyDescent="0.4">
      <c r="A479" s="10">
        <v>473</v>
      </c>
      <c r="B479" s="11" t="s">
        <v>1038</v>
      </c>
      <c r="C479" s="11" t="s">
        <v>1125</v>
      </c>
      <c r="D479" s="16" t="s">
        <v>544</v>
      </c>
      <c r="E479" s="10" t="s">
        <v>65</v>
      </c>
      <c r="F479" s="26" t="s">
        <v>1267</v>
      </c>
      <c r="G479" s="25" t="s">
        <v>1272</v>
      </c>
      <c r="H479" s="25" t="s">
        <v>1268</v>
      </c>
      <c r="I479" s="25" t="s">
        <v>1268</v>
      </c>
      <c r="J479" s="25" t="s">
        <v>1268</v>
      </c>
      <c r="K479" s="12">
        <v>2.6</v>
      </c>
      <c r="L479" s="25" t="s">
        <v>1268</v>
      </c>
      <c r="M479" s="25" t="s">
        <v>1268</v>
      </c>
      <c r="N479" s="25" t="s">
        <v>1268</v>
      </c>
      <c r="O479" s="25" t="s">
        <v>1268</v>
      </c>
      <c r="P479" s="10">
        <v>65765</v>
      </c>
      <c r="Q479" s="12">
        <v>540</v>
      </c>
      <c r="R479" s="13">
        <v>2</v>
      </c>
      <c r="S479" s="13">
        <v>2.6</v>
      </c>
      <c r="T479" s="13">
        <v>540</v>
      </c>
      <c r="U479" s="13">
        <v>-0.60000000000000009</v>
      </c>
      <c r="V479" s="13">
        <f t="shared" si="7"/>
        <v>270</v>
      </c>
    </row>
    <row r="480" spans="1:22" s="9" customFormat="1" ht="30" customHeight="1" x14ac:dyDescent="0.4">
      <c r="A480" s="10">
        <v>474</v>
      </c>
      <c r="B480" s="11" t="s">
        <v>1038</v>
      </c>
      <c r="C480" s="11" t="s">
        <v>1125</v>
      </c>
      <c r="D480" s="16" t="s">
        <v>545</v>
      </c>
      <c r="E480" s="10" t="s">
        <v>67</v>
      </c>
      <c r="F480" s="26" t="s">
        <v>1267</v>
      </c>
      <c r="G480" s="25" t="s">
        <v>1272</v>
      </c>
      <c r="H480" s="25" t="s">
        <v>1268</v>
      </c>
      <c r="I480" s="25" t="s">
        <v>1268</v>
      </c>
      <c r="J480" s="25" t="s">
        <v>1268</v>
      </c>
      <c r="K480" s="25" t="s">
        <v>1268</v>
      </c>
      <c r="L480" s="25" t="s">
        <v>1268</v>
      </c>
      <c r="M480" s="25" t="s">
        <v>1268</v>
      </c>
      <c r="N480" s="25" t="s">
        <v>1268</v>
      </c>
      <c r="O480" s="25" t="s">
        <v>1268</v>
      </c>
      <c r="P480" s="10">
        <v>18849</v>
      </c>
      <c r="Q480" s="12"/>
      <c r="R480" s="13"/>
      <c r="S480" s="13"/>
      <c r="T480" s="13"/>
      <c r="U480" s="13"/>
      <c r="V480" s="13">
        <f t="shared" si="7"/>
        <v>0</v>
      </c>
    </row>
    <row r="481" spans="1:22" s="9" customFormat="1" ht="30" customHeight="1" x14ac:dyDescent="0.4">
      <c r="A481" s="10">
        <v>475</v>
      </c>
      <c r="B481" s="11" t="s">
        <v>1038</v>
      </c>
      <c r="C481" s="11" t="s">
        <v>1125</v>
      </c>
      <c r="D481" s="16" t="s">
        <v>546</v>
      </c>
      <c r="E481" s="10" t="s">
        <v>1052</v>
      </c>
      <c r="F481" s="26" t="s">
        <v>1267</v>
      </c>
      <c r="G481" s="25" t="s">
        <v>1272</v>
      </c>
      <c r="H481" s="25" t="s">
        <v>1268</v>
      </c>
      <c r="I481" s="25" t="s">
        <v>1268</v>
      </c>
      <c r="J481" s="25" t="s">
        <v>1268</v>
      </c>
      <c r="K481" s="25" t="s">
        <v>1268</v>
      </c>
      <c r="L481" s="25" t="s">
        <v>1268</v>
      </c>
      <c r="M481" s="25" t="s">
        <v>1268</v>
      </c>
      <c r="N481" s="25" t="s">
        <v>1268</v>
      </c>
      <c r="O481" s="25" t="s">
        <v>1268</v>
      </c>
      <c r="P481" s="10">
        <v>64152</v>
      </c>
      <c r="Q481" s="12"/>
      <c r="R481" s="13"/>
      <c r="S481" s="13"/>
      <c r="T481" s="13"/>
      <c r="U481" s="13"/>
      <c r="V481" s="13">
        <f t="shared" si="7"/>
        <v>0</v>
      </c>
    </row>
    <row r="482" spans="1:22" s="9" customFormat="1" ht="30" customHeight="1" x14ac:dyDescent="0.4">
      <c r="A482" s="10">
        <v>476</v>
      </c>
      <c r="B482" s="11" t="s">
        <v>1038</v>
      </c>
      <c r="C482" s="11" t="s">
        <v>1125</v>
      </c>
      <c r="D482" s="16" t="s">
        <v>547</v>
      </c>
      <c r="E482" s="10" t="s">
        <v>1052</v>
      </c>
      <c r="F482" s="26" t="s">
        <v>1267</v>
      </c>
      <c r="G482" s="25" t="s">
        <v>1272</v>
      </c>
      <c r="H482" s="25" t="s">
        <v>1268</v>
      </c>
      <c r="I482" s="25" t="s">
        <v>1268</v>
      </c>
      <c r="J482" s="25" t="s">
        <v>1268</v>
      </c>
      <c r="K482" s="25" t="s">
        <v>1268</v>
      </c>
      <c r="L482" s="25" t="s">
        <v>1268</v>
      </c>
      <c r="M482" s="25" t="s">
        <v>1268</v>
      </c>
      <c r="N482" s="25" t="s">
        <v>1268</v>
      </c>
      <c r="O482" s="25" t="s">
        <v>1268</v>
      </c>
      <c r="P482" s="10">
        <v>45940</v>
      </c>
      <c r="Q482" s="12"/>
      <c r="R482" s="13"/>
      <c r="S482" s="13"/>
      <c r="T482" s="13"/>
      <c r="U482" s="13"/>
      <c r="V482" s="13">
        <f t="shared" si="7"/>
        <v>0</v>
      </c>
    </row>
    <row r="483" spans="1:22" s="9" customFormat="1" ht="30" customHeight="1" x14ac:dyDescent="0.4">
      <c r="A483" s="10">
        <v>477</v>
      </c>
      <c r="B483" s="11" t="s">
        <v>1038</v>
      </c>
      <c r="C483" s="11" t="s">
        <v>1125</v>
      </c>
      <c r="D483" s="16" t="s">
        <v>548</v>
      </c>
      <c r="E483" s="10" t="s">
        <v>1052</v>
      </c>
      <c r="F483" s="26" t="s">
        <v>1267</v>
      </c>
      <c r="G483" s="25" t="s">
        <v>1272</v>
      </c>
      <c r="H483" s="25" t="s">
        <v>1268</v>
      </c>
      <c r="I483" s="25" t="s">
        <v>1268</v>
      </c>
      <c r="J483" s="25" t="s">
        <v>1268</v>
      </c>
      <c r="K483" s="25" t="s">
        <v>1268</v>
      </c>
      <c r="L483" s="25" t="s">
        <v>1268</v>
      </c>
      <c r="M483" s="25" t="s">
        <v>1268</v>
      </c>
      <c r="N483" s="25" t="s">
        <v>1268</v>
      </c>
      <c r="O483" s="25" t="s">
        <v>1268</v>
      </c>
      <c r="P483" s="10">
        <v>105180</v>
      </c>
      <c r="Q483" s="12"/>
      <c r="R483" s="13"/>
      <c r="S483" s="13"/>
      <c r="T483" s="13"/>
      <c r="U483" s="13"/>
      <c r="V483" s="13">
        <f t="shared" si="7"/>
        <v>0</v>
      </c>
    </row>
    <row r="484" spans="1:22" s="9" customFormat="1" ht="30" customHeight="1" x14ac:dyDescent="0.4">
      <c r="A484" s="10">
        <v>478</v>
      </c>
      <c r="B484" s="11" t="s">
        <v>1038</v>
      </c>
      <c r="C484" s="11" t="s">
        <v>1125</v>
      </c>
      <c r="D484" s="16" t="s">
        <v>549</v>
      </c>
      <c r="E484" s="10" t="s">
        <v>1054</v>
      </c>
      <c r="F484" s="26" t="s">
        <v>1267</v>
      </c>
      <c r="G484" s="25" t="s">
        <v>1272</v>
      </c>
      <c r="H484" s="25" t="s">
        <v>1268</v>
      </c>
      <c r="I484" s="25" t="s">
        <v>1268</v>
      </c>
      <c r="J484" s="25" t="s">
        <v>1268</v>
      </c>
      <c r="K484" s="25" t="s">
        <v>1268</v>
      </c>
      <c r="L484" s="25" t="s">
        <v>1268</v>
      </c>
      <c r="M484" s="25" t="s">
        <v>1268</v>
      </c>
      <c r="N484" s="25" t="s">
        <v>1268</v>
      </c>
      <c r="O484" s="25" t="s">
        <v>1268</v>
      </c>
      <c r="P484" s="10">
        <v>0</v>
      </c>
      <c r="Q484" s="12"/>
      <c r="R484" s="13">
        <v>5</v>
      </c>
      <c r="S484" s="13" t="e">
        <v>#N/A</v>
      </c>
      <c r="T484" s="13" t="e">
        <v>#N/A</v>
      </c>
      <c r="U484" s="13" t="e">
        <v>#N/A</v>
      </c>
      <c r="V484" s="13">
        <f t="shared" si="7"/>
        <v>0</v>
      </c>
    </row>
    <row r="485" spans="1:22" s="9" customFormat="1" ht="30" customHeight="1" x14ac:dyDescent="0.4">
      <c r="A485" s="10">
        <v>479</v>
      </c>
      <c r="B485" s="11" t="s">
        <v>1038</v>
      </c>
      <c r="C485" s="11" t="s">
        <v>1125</v>
      </c>
      <c r="D485" s="16" t="s">
        <v>550</v>
      </c>
      <c r="E485" s="10" t="s">
        <v>1054</v>
      </c>
      <c r="F485" s="26" t="s">
        <v>1267</v>
      </c>
      <c r="G485" s="25" t="s">
        <v>1272</v>
      </c>
      <c r="H485" s="25" t="s">
        <v>1268</v>
      </c>
      <c r="I485" s="25" t="s">
        <v>1268</v>
      </c>
      <c r="J485" s="25" t="s">
        <v>1268</v>
      </c>
      <c r="K485" s="25" t="s">
        <v>1268</v>
      </c>
      <c r="L485" s="25" t="s">
        <v>1268</v>
      </c>
      <c r="M485" s="25" t="s">
        <v>1268</v>
      </c>
      <c r="N485" s="25" t="s">
        <v>1268</v>
      </c>
      <c r="O485" s="25" t="s">
        <v>1268</v>
      </c>
      <c r="P485" s="10">
        <v>461359</v>
      </c>
      <c r="Q485" s="12"/>
      <c r="R485" s="13"/>
      <c r="S485" s="13"/>
      <c r="T485" s="13"/>
      <c r="U485" s="13"/>
      <c r="V485" s="13">
        <f t="shared" si="7"/>
        <v>0</v>
      </c>
    </row>
    <row r="486" spans="1:22" s="9" customFormat="1" ht="30" customHeight="1" x14ac:dyDescent="0.4">
      <c r="A486" s="10">
        <v>480</v>
      </c>
      <c r="B486" s="11" t="s">
        <v>1038</v>
      </c>
      <c r="C486" s="11" t="s">
        <v>1126</v>
      </c>
      <c r="D486" s="16" t="s">
        <v>551</v>
      </c>
      <c r="E486" s="10" t="s">
        <v>65</v>
      </c>
      <c r="F486" s="26" t="s">
        <v>1267</v>
      </c>
      <c r="G486" s="25" t="s">
        <v>1272</v>
      </c>
      <c r="H486" s="25" t="s">
        <v>1268</v>
      </c>
      <c r="I486" s="25" t="s">
        <v>1268</v>
      </c>
      <c r="J486" s="25" t="s">
        <v>1268</v>
      </c>
      <c r="K486" s="25" t="s">
        <v>1268</v>
      </c>
      <c r="L486" s="25" t="s">
        <v>1268</v>
      </c>
      <c r="M486" s="25" t="s">
        <v>1268</v>
      </c>
      <c r="N486" s="25" t="s">
        <v>1268</v>
      </c>
      <c r="O486" s="25" t="s">
        <v>1268</v>
      </c>
      <c r="P486" s="10">
        <v>48864</v>
      </c>
      <c r="Q486" s="12"/>
      <c r="R486" s="13"/>
      <c r="S486" s="13"/>
      <c r="T486" s="13"/>
      <c r="U486" s="13"/>
      <c r="V486" s="13">
        <f t="shared" si="7"/>
        <v>0</v>
      </c>
    </row>
    <row r="487" spans="1:22" s="9" customFormat="1" ht="30" customHeight="1" x14ac:dyDescent="0.4">
      <c r="A487" s="10">
        <v>481</v>
      </c>
      <c r="B487" s="11" t="s">
        <v>1038</v>
      </c>
      <c r="C487" s="11" t="s">
        <v>1038</v>
      </c>
      <c r="D487" s="16" t="s">
        <v>552</v>
      </c>
      <c r="E487" s="10" t="s">
        <v>1055</v>
      </c>
      <c r="F487" s="26" t="s">
        <v>1267</v>
      </c>
      <c r="G487" s="25" t="s">
        <v>1272</v>
      </c>
      <c r="H487" s="25" t="s">
        <v>1268</v>
      </c>
      <c r="I487" s="25" t="s">
        <v>1268</v>
      </c>
      <c r="J487" s="25" t="s">
        <v>1268</v>
      </c>
      <c r="K487" s="25" t="s">
        <v>1268</v>
      </c>
      <c r="L487" s="25" t="s">
        <v>1268</v>
      </c>
      <c r="M487" s="25" t="s">
        <v>1268</v>
      </c>
      <c r="N487" s="25" t="s">
        <v>1268</v>
      </c>
      <c r="O487" s="25" t="s">
        <v>1268</v>
      </c>
      <c r="P487" s="10">
        <v>548465</v>
      </c>
      <c r="Q487" s="12"/>
      <c r="R487" s="13"/>
      <c r="S487" s="13"/>
      <c r="T487" s="13"/>
      <c r="U487" s="13"/>
      <c r="V487" s="13">
        <f t="shared" si="7"/>
        <v>0</v>
      </c>
    </row>
    <row r="488" spans="1:22" s="9" customFormat="1" ht="30" customHeight="1" x14ac:dyDescent="0.4">
      <c r="A488" s="10">
        <v>482</v>
      </c>
      <c r="B488" s="11" t="s">
        <v>1038</v>
      </c>
      <c r="C488" s="11" t="s">
        <v>1038</v>
      </c>
      <c r="D488" s="16" t="s">
        <v>553</v>
      </c>
      <c r="E488" s="10" t="s">
        <v>1057</v>
      </c>
      <c r="F488" s="26" t="s">
        <v>1267</v>
      </c>
      <c r="G488" s="25" t="s">
        <v>1272</v>
      </c>
      <c r="H488" s="25" t="s">
        <v>1268</v>
      </c>
      <c r="I488" s="25" t="s">
        <v>1268</v>
      </c>
      <c r="J488" s="25" t="s">
        <v>1268</v>
      </c>
      <c r="K488" s="25" t="s">
        <v>1268</v>
      </c>
      <c r="L488" s="25" t="s">
        <v>1268</v>
      </c>
      <c r="M488" s="25" t="s">
        <v>1268</v>
      </c>
      <c r="N488" s="25" t="s">
        <v>1268</v>
      </c>
      <c r="O488" s="25" t="s">
        <v>1268</v>
      </c>
      <c r="P488" s="10">
        <v>559609</v>
      </c>
      <c r="Q488" s="12"/>
      <c r="R488" s="13"/>
      <c r="S488" s="13"/>
      <c r="T488" s="13"/>
      <c r="U488" s="13"/>
      <c r="V488" s="13">
        <f t="shared" si="7"/>
        <v>0</v>
      </c>
    </row>
    <row r="489" spans="1:22" s="9" customFormat="1" ht="30" customHeight="1" x14ac:dyDescent="0.4">
      <c r="A489" s="10">
        <v>483</v>
      </c>
      <c r="B489" s="11" t="s">
        <v>1038</v>
      </c>
      <c r="C489" s="11" t="s">
        <v>1126</v>
      </c>
      <c r="D489" s="16" t="s">
        <v>554</v>
      </c>
      <c r="E489" s="10" t="s">
        <v>1057</v>
      </c>
      <c r="F489" s="26" t="s">
        <v>1267</v>
      </c>
      <c r="G489" s="25" t="s">
        <v>1272</v>
      </c>
      <c r="H489" s="25" t="s">
        <v>1268</v>
      </c>
      <c r="I489" s="25" t="s">
        <v>1268</v>
      </c>
      <c r="J489" s="25" t="s">
        <v>1268</v>
      </c>
      <c r="K489" s="25" t="s">
        <v>1268</v>
      </c>
      <c r="L489" s="25" t="s">
        <v>1268</v>
      </c>
      <c r="M489" s="25" t="s">
        <v>1268</v>
      </c>
      <c r="N489" s="25" t="s">
        <v>1268</v>
      </c>
      <c r="O489" s="25" t="s">
        <v>1268</v>
      </c>
      <c r="P489" s="10">
        <v>0</v>
      </c>
      <c r="Q489" s="12"/>
      <c r="R489" s="13">
        <v>7.5</v>
      </c>
      <c r="S489" s="13" t="e">
        <v>#N/A</v>
      </c>
      <c r="T489" s="13" t="e">
        <v>#N/A</v>
      </c>
      <c r="U489" s="13" t="e">
        <v>#N/A</v>
      </c>
      <c r="V489" s="13">
        <f t="shared" si="7"/>
        <v>0</v>
      </c>
    </row>
    <row r="490" spans="1:22" s="9" customFormat="1" ht="30" customHeight="1" x14ac:dyDescent="0.4">
      <c r="A490" s="10">
        <v>484</v>
      </c>
      <c r="B490" s="11" t="s">
        <v>1038</v>
      </c>
      <c r="C490" s="11" t="s">
        <v>1127</v>
      </c>
      <c r="D490" s="16" t="s">
        <v>555</v>
      </c>
      <c r="E490" s="10" t="s">
        <v>65</v>
      </c>
      <c r="F490" s="26" t="s">
        <v>1267</v>
      </c>
      <c r="G490" s="25" t="s">
        <v>1272</v>
      </c>
      <c r="H490" s="25" t="s">
        <v>1268</v>
      </c>
      <c r="I490" s="25" t="s">
        <v>1268</v>
      </c>
      <c r="J490" s="25" t="s">
        <v>1268</v>
      </c>
      <c r="K490" s="12">
        <v>2</v>
      </c>
      <c r="L490" s="25" t="s">
        <v>1268</v>
      </c>
      <c r="M490" s="25" t="s">
        <v>1268</v>
      </c>
      <c r="N490" s="25" t="s">
        <v>1268</v>
      </c>
      <c r="O490" s="25" t="s">
        <v>1268</v>
      </c>
      <c r="P490" s="10">
        <v>16894</v>
      </c>
      <c r="Q490" s="12">
        <v>270</v>
      </c>
      <c r="R490" s="13">
        <v>2</v>
      </c>
      <c r="S490" s="13">
        <v>2</v>
      </c>
      <c r="T490" s="13">
        <v>270</v>
      </c>
      <c r="U490" s="13">
        <v>0</v>
      </c>
      <c r="V490" s="13">
        <f t="shared" si="7"/>
        <v>135</v>
      </c>
    </row>
    <row r="491" spans="1:22" s="9" customFormat="1" ht="30" customHeight="1" x14ac:dyDescent="0.4">
      <c r="A491" s="10">
        <v>485</v>
      </c>
      <c r="B491" s="11" t="s">
        <v>1038</v>
      </c>
      <c r="C491" s="11" t="s">
        <v>1038</v>
      </c>
      <c r="D491" s="16" t="s">
        <v>556</v>
      </c>
      <c r="E491" s="10" t="s">
        <v>1052</v>
      </c>
      <c r="F491" s="26" t="s">
        <v>1267</v>
      </c>
      <c r="G491" s="25" t="s">
        <v>1272</v>
      </c>
      <c r="H491" s="25" t="s">
        <v>1268</v>
      </c>
      <c r="I491" s="25" t="s">
        <v>1268</v>
      </c>
      <c r="J491" s="25" t="s">
        <v>1268</v>
      </c>
      <c r="K491" s="12">
        <v>6.69</v>
      </c>
      <c r="L491" s="25" t="s">
        <v>1268</v>
      </c>
      <c r="M491" s="25" t="s">
        <v>1268</v>
      </c>
      <c r="N491" s="25" t="s">
        <v>1268</v>
      </c>
      <c r="O491" s="25" t="s">
        <v>1268</v>
      </c>
      <c r="P491" s="10">
        <v>163125</v>
      </c>
      <c r="Q491" s="12">
        <v>360</v>
      </c>
      <c r="R491" s="13">
        <v>8</v>
      </c>
      <c r="S491" s="13">
        <v>6.69</v>
      </c>
      <c r="T491" s="13">
        <v>360</v>
      </c>
      <c r="U491" s="13">
        <v>1.3099999999999996</v>
      </c>
      <c r="V491" s="13">
        <f t="shared" si="7"/>
        <v>180</v>
      </c>
    </row>
    <row r="492" spans="1:22" s="9" customFormat="1" ht="30" customHeight="1" x14ac:dyDescent="0.4">
      <c r="A492" s="10">
        <v>486</v>
      </c>
      <c r="B492" s="11" t="s">
        <v>1038</v>
      </c>
      <c r="C492" s="11" t="s">
        <v>1127</v>
      </c>
      <c r="D492" s="16" t="s">
        <v>557</v>
      </c>
      <c r="E492" s="10" t="s">
        <v>1052</v>
      </c>
      <c r="F492" s="26" t="s">
        <v>1267</v>
      </c>
      <c r="G492" s="25" t="s">
        <v>1272</v>
      </c>
      <c r="H492" s="25" t="s">
        <v>1268</v>
      </c>
      <c r="I492" s="25" t="s">
        <v>1268</v>
      </c>
      <c r="J492" s="25" t="s">
        <v>1268</v>
      </c>
      <c r="K492" s="25" t="s">
        <v>1268</v>
      </c>
      <c r="L492" s="25" t="s">
        <v>1268</v>
      </c>
      <c r="M492" s="25" t="s">
        <v>1268</v>
      </c>
      <c r="N492" s="25" t="s">
        <v>1268</v>
      </c>
      <c r="O492" s="25" t="s">
        <v>1268</v>
      </c>
      <c r="P492" s="10">
        <v>16720</v>
      </c>
      <c r="Q492" s="12"/>
      <c r="R492" s="13"/>
      <c r="S492" s="13"/>
      <c r="T492" s="13"/>
      <c r="U492" s="13"/>
      <c r="V492" s="13">
        <f t="shared" si="7"/>
        <v>0</v>
      </c>
    </row>
    <row r="493" spans="1:22" s="9" customFormat="1" ht="30" customHeight="1" x14ac:dyDescent="0.4">
      <c r="A493" s="10">
        <v>487</v>
      </c>
      <c r="B493" s="11" t="s">
        <v>1038</v>
      </c>
      <c r="C493" s="11" t="s">
        <v>1127</v>
      </c>
      <c r="D493" s="16" t="s">
        <v>558</v>
      </c>
      <c r="E493" s="10" t="s">
        <v>1072</v>
      </c>
      <c r="F493" s="26" t="s">
        <v>1267</v>
      </c>
      <c r="G493" s="25" t="s">
        <v>1272</v>
      </c>
      <c r="H493" s="25" t="s">
        <v>1268</v>
      </c>
      <c r="I493" s="25" t="s">
        <v>1268</v>
      </c>
      <c r="J493" s="25" t="s">
        <v>1268</v>
      </c>
      <c r="K493" s="25" t="s">
        <v>1268</v>
      </c>
      <c r="L493" s="25" t="s">
        <v>1268</v>
      </c>
      <c r="M493" s="25" t="s">
        <v>1268</v>
      </c>
      <c r="N493" s="25" t="s">
        <v>1268</v>
      </c>
      <c r="O493" s="25" t="s">
        <v>1268</v>
      </c>
      <c r="P493" s="10">
        <v>2114922</v>
      </c>
      <c r="Q493" s="12"/>
    </row>
  </sheetData>
  <sortState xmlns:xlrd2="http://schemas.microsoft.com/office/spreadsheetml/2017/richdata2" ref="A216:Q238">
    <sortCondition ref="B216:B238"/>
  </sortState>
  <mergeCells count="15">
    <mergeCell ref="R5:R6"/>
    <mergeCell ref="F5:F6"/>
    <mergeCell ref="G5:O5"/>
    <mergeCell ref="P5:P6"/>
    <mergeCell ref="Q5:Q6"/>
    <mergeCell ref="A1:Q1"/>
    <mergeCell ref="A2:Q2"/>
    <mergeCell ref="A3:Q3"/>
    <mergeCell ref="A4:F4"/>
    <mergeCell ref="G4:Q4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ನಮೂನೆ-1CNG</vt:lpstr>
      <vt:lpstr>ನಮೂನೆ - 2 CNG</vt:lpstr>
      <vt:lpstr>ನಮೂನೆ - 3 CNG</vt:lpstr>
      <vt:lpstr>ನಮೂನೆ -4 CNG</vt:lpstr>
      <vt:lpstr>ಘೋಷ್ವಾರೆ.</vt:lpstr>
      <vt:lpstr>Un Authorized Water Supply</vt:lpstr>
      <vt:lpstr>Un Authorized STREET LIGHT</vt:lpstr>
      <vt:lpstr>ಮರು ಹೊಂದಾಣಿಕೆ</vt:lpstr>
      <vt:lpstr>SD WW total</vt:lpstr>
      <vt:lpstr>SD street light Total</vt:lpstr>
      <vt:lpstr>Sheet1 (2)</vt:lpstr>
      <vt:lpstr>'Un Authorized Water Supply'!Print_Area</vt:lpstr>
      <vt:lpstr>ಘೋಷ್ವಾರೆ.!Print_Area</vt:lpstr>
      <vt:lpstr>'ನಮೂನೆ - 2 CNG'!Print_Area</vt:lpstr>
      <vt:lpstr>'ನಮೂನೆ-1CNG'!Print_Area</vt:lpstr>
      <vt:lpstr>'Un Authorized Water Supply'!Print_Titles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rajesh n</cp:lastModifiedBy>
  <cp:lastPrinted>2025-06-21T09:23:37Z</cp:lastPrinted>
  <dcterms:created xsi:type="dcterms:W3CDTF">2025-05-21T08:11:21Z</dcterms:created>
  <dcterms:modified xsi:type="dcterms:W3CDTF">2025-06-23T08:18:55Z</dcterms:modified>
</cp:coreProperties>
</file>